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 исп.план фин кап влож.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 исп.план фин кап влож.'!$A$1:$T$130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 исп.план фин кап влож.'!$A$1:$AC$174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10" l="1"/>
  <c r="P22" i="10"/>
  <c r="E21" i="10" l="1"/>
  <c r="E22" i="10"/>
  <c r="E20" i="10" s="1"/>
  <c r="E23" i="10"/>
  <c r="E24" i="10"/>
  <c r="R70" i="10"/>
  <c r="E101" i="10"/>
  <c r="E99" i="10"/>
  <c r="E95" i="10"/>
  <c r="E94" i="10" s="1"/>
  <c r="E72" i="10"/>
  <c r="E73" i="10"/>
  <c r="E36" i="10"/>
  <c r="E34" i="10" l="1"/>
  <c r="Y21" i="10" l="1"/>
  <c r="Z21" i="10"/>
  <c r="Y22" i="10"/>
  <c r="Z22" i="10"/>
  <c r="Y23" i="10"/>
  <c r="Z23" i="10"/>
  <c r="Y24" i="10"/>
  <c r="Z24" i="10"/>
  <c r="Y25" i="10"/>
  <c r="Z25" i="10"/>
  <c r="Y26" i="10"/>
  <c r="Z26" i="10"/>
  <c r="Y27" i="10"/>
  <c r="Z27" i="10"/>
  <c r="Y28" i="10"/>
  <c r="Z28" i="10"/>
  <c r="Y29" i="10"/>
  <c r="Z29" i="10"/>
  <c r="Y30" i="10"/>
  <c r="Z30" i="10"/>
  <c r="Y31" i="10"/>
  <c r="Z31" i="10"/>
  <c r="Y32" i="10"/>
  <c r="Z32" i="10"/>
  <c r="Y33" i="10"/>
  <c r="Z33" i="10"/>
  <c r="Y34" i="10"/>
  <c r="Z34" i="10"/>
  <c r="Y35" i="10"/>
  <c r="Z35" i="10"/>
  <c r="Y36" i="10"/>
  <c r="Z36" i="10"/>
  <c r="Y37" i="10"/>
  <c r="Z37" i="10"/>
  <c r="Y38" i="10"/>
  <c r="Z38" i="10"/>
  <c r="Y39" i="10"/>
  <c r="Z39" i="10"/>
  <c r="Y40" i="10"/>
  <c r="Z40" i="10"/>
  <c r="Y41" i="10"/>
  <c r="Z41" i="10"/>
  <c r="Y42" i="10"/>
  <c r="Z42" i="10"/>
  <c r="Y43" i="10"/>
  <c r="Z43" i="10"/>
  <c r="Y44" i="10"/>
  <c r="Z44" i="10"/>
  <c r="Y45" i="10"/>
  <c r="Z45" i="10"/>
  <c r="Y46" i="10"/>
  <c r="Z46" i="10"/>
  <c r="Y47" i="10"/>
  <c r="Z47" i="10"/>
  <c r="Y48" i="10"/>
  <c r="Z48" i="10"/>
  <c r="Y49" i="10"/>
  <c r="Z49" i="10" s="1"/>
  <c r="Y50" i="10"/>
  <c r="Z50" i="10"/>
  <c r="Y51" i="10"/>
  <c r="Z51" i="10" s="1"/>
  <c r="Y52" i="10"/>
  <c r="Z52" i="10"/>
  <c r="Y53" i="10"/>
  <c r="Z53" i="10" s="1"/>
  <c r="Y54" i="10"/>
  <c r="Z54" i="10"/>
  <c r="Y55" i="10"/>
  <c r="Z55" i="10" s="1"/>
  <c r="Y56" i="10"/>
  <c r="Z56" i="10"/>
  <c r="Y57" i="10"/>
  <c r="Z57" i="10" s="1"/>
  <c r="Y58" i="10"/>
  <c r="Z58" i="10"/>
  <c r="Y59" i="10"/>
  <c r="Z59" i="10" s="1"/>
  <c r="Y60" i="10"/>
  <c r="Z60" i="10"/>
  <c r="Y61" i="10"/>
  <c r="Z61" i="10" s="1"/>
  <c r="Y62" i="10"/>
  <c r="Z62" i="10"/>
  <c r="Y63" i="10"/>
  <c r="Z63" i="10" s="1"/>
  <c r="Y64" i="10"/>
  <c r="Z64" i="10"/>
  <c r="Y65" i="10"/>
  <c r="Z65" i="10" s="1"/>
  <c r="Y66" i="10"/>
  <c r="Z66" i="10"/>
  <c r="Y67" i="10"/>
  <c r="Z67" i="10" s="1"/>
  <c r="Y68" i="10"/>
  <c r="Z68" i="10"/>
  <c r="Y69" i="10"/>
  <c r="Z69" i="10" s="1"/>
  <c r="Y70" i="10"/>
  <c r="Z70" i="10"/>
  <c r="Y71" i="10"/>
  <c r="Z71" i="10" s="1"/>
  <c r="Y72" i="10"/>
  <c r="Z72" i="10"/>
  <c r="Y73" i="10"/>
  <c r="Z73" i="10" s="1"/>
  <c r="Y74" i="10"/>
  <c r="Z74" i="10"/>
  <c r="Y75" i="10"/>
  <c r="Z75" i="10" s="1"/>
  <c r="Y76" i="10"/>
  <c r="Z76" i="10"/>
  <c r="Y77" i="10"/>
  <c r="Z77" i="10" s="1"/>
  <c r="Y78" i="10"/>
  <c r="Z78" i="10"/>
  <c r="Y79" i="10"/>
  <c r="Z79" i="10" s="1"/>
  <c r="Y80" i="10"/>
  <c r="Z80" i="10"/>
  <c r="Y81" i="10"/>
  <c r="Z81" i="10" s="1"/>
  <c r="Y82" i="10"/>
  <c r="Z82" i="10"/>
  <c r="Y83" i="10"/>
  <c r="Z83" i="10" s="1"/>
  <c r="Y84" i="10"/>
  <c r="Z84" i="10"/>
  <c r="Y85" i="10"/>
  <c r="Z85" i="10" s="1"/>
  <c r="Y86" i="10"/>
  <c r="Z86" i="10"/>
  <c r="Y87" i="10"/>
  <c r="Z87" i="10" s="1"/>
  <c r="Y88" i="10"/>
  <c r="Z88" i="10"/>
  <c r="Y89" i="10"/>
  <c r="Z89" i="10" s="1"/>
  <c r="Y90" i="10"/>
  <c r="Z90" i="10"/>
  <c r="Y91" i="10"/>
  <c r="Z91" i="10" s="1"/>
  <c r="Y92" i="10"/>
  <c r="Z92" i="10"/>
  <c r="Y93" i="10"/>
  <c r="Z93" i="10" s="1"/>
  <c r="Y94" i="10"/>
  <c r="Z94" i="10"/>
  <c r="Y95" i="10"/>
  <c r="Z95" i="10" s="1"/>
  <c r="Y96" i="10"/>
  <c r="Z96" i="10"/>
  <c r="Y97" i="10"/>
  <c r="Z97" i="10" s="1"/>
  <c r="Y98" i="10"/>
  <c r="Z98" i="10"/>
  <c r="Y99" i="10"/>
  <c r="Z99" i="10" s="1"/>
  <c r="Y100" i="10"/>
  <c r="Z100" i="10"/>
  <c r="Y101" i="10"/>
  <c r="Z101" i="10" s="1"/>
  <c r="Y102" i="10"/>
  <c r="Z102" i="10"/>
  <c r="Y103" i="10"/>
  <c r="Z103" i="10" s="1"/>
  <c r="Y104" i="10"/>
  <c r="Z104" i="10"/>
  <c r="Y105" i="10"/>
  <c r="Z105" i="10" s="1"/>
  <c r="Y106" i="10"/>
  <c r="Z106" i="10"/>
  <c r="Y107" i="10"/>
  <c r="Z107" i="10" s="1"/>
  <c r="Y108" i="10"/>
  <c r="Z108" i="10"/>
  <c r="Y109" i="10"/>
  <c r="Z109" i="10" s="1"/>
  <c r="Y110" i="10"/>
  <c r="Z110" i="10"/>
  <c r="Y111" i="10"/>
  <c r="Z111" i="10" s="1"/>
  <c r="Y112" i="10"/>
  <c r="Z112" i="10"/>
  <c r="Y113" i="10"/>
  <c r="Z113" i="10" s="1"/>
  <c r="Y114" i="10"/>
  <c r="Z114" i="10"/>
  <c r="Y115" i="10"/>
  <c r="Z115" i="10" s="1"/>
  <c r="Y116" i="10"/>
  <c r="Z116" i="10"/>
  <c r="Y117" i="10"/>
  <c r="Z117" i="10" s="1"/>
  <c r="T69" i="10"/>
  <c r="S21" i="10"/>
  <c r="T21" i="10" s="1"/>
  <c r="S24" i="10"/>
  <c r="T24" i="10"/>
  <c r="S25" i="10"/>
  <c r="T25" i="10" s="1"/>
  <c r="S26" i="10"/>
  <c r="T26" i="10"/>
  <c r="S27" i="10"/>
  <c r="T27" i="10" s="1"/>
  <c r="S28" i="10"/>
  <c r="T28" i="10"/>
  <c r="S29" i="10"/>
  <c r="T29" i="10" s="1"/>
  <c r="S30" i="10"/>
  <c r="T30" i="10"/>
  <c r="S31" i="10"/>
  <c r="T31" i="10" s="1"/>
  <c r="S32" i="10"/>
  <c r="T32" i="10"/>
  <c r="S33" i="10"/>
  <c r="T33" i="10" s="1"/>
  <c r="S37" i="10"/>
  <c r="T37" i="10" s="1"/>
  <c r="S38" i="10"/>
  <c r="T38" i="10"/>
  <c r="S39" i="10"/>
  <c r="T39" i="10" s="1"/>
  <c r="S51" i="10"/>
  <c r="T51" i="10" s="1"/>
  <c r="S53" i="10"/>
  <c r="T53" i="10" s="1"/>
  <c r="S54" i="10"/>
  <c r="T54" i="10"/>
  <c r="S55" i="10"/>
  <c r="T55" i="10" s="1"/>
  <c r="S56" i="10"/>
  <c r="T56" i="10"/>
  <c r="S57" i="10"/>
  <c r="T57" i="10" s="1"/>
  <c r="S58" i="10"/>
  <c r="T58" i="10"/>
  <c r="S59" i="10"/>
  <c r="T59" i="10" s="1"/>
  <c r="S60" i="10"/>
  <c r="T60" i="10"/>
  <c r="S61" i="10"/>
  <c r="T61" i="10" s="1"/>
  <c r="S62" i="10"/>
  <c r="T62" i="10"/>
  <c r="S63" i="10"/>
  <c r="T63" i="10" s="1"/>
  <c r="S64" i="10"/>
  <c r="T64" i="10"/>
  <c r="S65" i="10"/>
  <c r="T65" i="10" s="1"/>
  <c r="S66" i="10"/>
  <c r="T66" i="10"/>
  <c r="S67" i="10"/>
  <c r="T67" i="10" s="1"/>
  <c r="S68" i="10"/>
  <c r="T68" i="10"/>
  <c r="S69" i="10"/>
  <c r="S74" i="10"/>
  <c r="T74" i="10"/>
  <c r="S75" i="10"/>
  <c r="T75" i="10" s="1"/>
  <c r="S76" i="10"/>
  <c r="T76" i="10"/>
  <c r="S77" i="10"/>
  <c r="T77" i="10" s="1"/>
  <c r="S78" i="10"/>
  <c r="T78" i="10"/>
  <c r="S79" i="10"/>
  <c r="T79" i="10" s="1"/>
  <c r="S86" i="10"/>
  <c r="T86" i="10"/>
  <c r="S87" i="10"/>
  <c r="T87" i="10" s="1"/>
  <c r="S88" i="10"/>
  <c r="T88" i="10"/>
  <c r="S89" i="10"/>
  <c r="T89" i="10" s="1"/>
  <c r="S90" i="10"/>
  <c r="T90" i="10"/>
  <c r="S91" i="10"/>
  <c r="T91" i="10" s="1"/>
  <c r="S92" i="10"/>
  <c r="T92" i="10"/>
  <c r="S93" i="10"/>
  <c r="T93" i="10" s="1"/>
  <c r="S94" i="10"/>
  <c r="T94" i="10"/>
  <c r="S95" i="10"/>
  <c r="T95" i="10" s="1"/>
  <c r="S96" i="10"/>
  <c r="T96" i="10"/>
  <c r="S97" i="10"/>
  <c r="T97" i="10" s="1"/>
  <c r="S98" i="10"/>
  <c r="T98" i="10"/>
  <c r="S99" i="10"/>
  <c r="T99" i="10" s="1"/>
  <c r="S100" i="10"/>
  <c r="T100" i="10"/>
  <c r="S106" i="10"/>
  <c r="T106" i="10"/>
  <c r="S107" i="10"/>
  <c r="T107" i="10" s="1"/>
  <c r="S108" i="10"/>
  <c r="T108" i="10"/>
  <c r="S109" i="10"/>
  <c r="T109" i="10" s="1"/>
  <c r="S110" i="10"/>
  <c r="T110" i="10"/>
  <c r="S111" i="10"/>
  <c r="T111" i="10" s="1"/>
  <c r="S112" i="10"/>
  <c r="T112" i="10"/>
  <c r="S113" i="10"/>
  <c r="T113" i="10" s="1"/>
  <c r="S114" i="10"/>
  <c r="T114" i="10"/>
  <c r="S115" i="10"/>
  <c r="T115" i="10" s="1"/>
  <c r="S116" i="10"/>
  <c r="T116" i="10"/>
  <c r="S117" i="10"/>
  <c r="T117" i="10" s="1"/>
  <c r="N101" i="10"/>
  <c r="O101" i="10"/>
  <c r="P101" i="10"/>
  <c r="D101" i="10"/>
  <c r="F101" i="10"/>
  <c r="G101" i="10"/>
  <c r="K101" i="10"/>
  <c r="M24" i="10"/>
  <c r="H103" i="10"/>
  <c r="H104" i="10"/>
  <c r="H105" i="10"/>
  <c r="H106" i="10"/>
  <c r="H107" i="10"/>
  <c r="H108" i="10"/>
  <c r="H109" i="10"/>
  <c r="H110" i="10"/>
  <c r="H111" i="10"/>
  <c r="H112" i="10"/>
  <c r="H102" i="10"/>
  <c r="M103" i="10"/>
  <c r="M104" i="10"/>
  <c r="M105" i="10"/>
  <c r="M106" i="10"/>
  <c r="M107" i="10"/>
  <c r="M108" i="10"/>
  <c r="M109" i="10"/>
  <c r="M110" i="10"/>
  <c r="M111" i="10"/>
  <c r="M112" i="10"/>
  <c r="M102" i="10"/>
  <c r="M115" i="10"/>
  <c r="M116" i="10"/>
  <c r="M117" i="10"/>
  <c r="M114" i="10"/>
  <c r="M97" i="10"/>
  <c r="M96" i="10"/>
  <c r="M75" i="10"/>
  <c r="M76" i="10"/>
  <c r="M77" i="10"/>
  <c r="M78" i="10"/>
  <c r="M79" i="10"/>
  <c r="M80" i="10"/>
  <c r="S80" i="10" s="1"/>
  <c r="T80" i="10" s="1"/>
  <c r="M81" i="10"/>
  <c r="S81" i="10" s="1"/>
  <c r="T81" i="10" s="1"/>
  <c r="M82" i="10"/>
  <c r="S82" i="10" s="1"/>
  <c r="T82" i="10" s="1"/>
  <c r="M83" i="10"/>
  <c r="S83" i="10" s="1"/>
  <c r="T83" i="10" s="1"/>
  <c r="M84" i="10"/>
  <c r="S84" i="10" s="1"/>
  <c r="T84" i="10" s="1"/>
  <c r="M85" i="10"/>
  <c r="S85" i="10" s="1"/>
  <c r="T85" i="10" s="1"/>
  <c r="M86" i="10"/>
  <c r="M87" i="10"/>
  <c r="M88" i="10"/>
  <c r="M89" i="10"/>
  <c r="M90" i="10"/>
  <c r="M91" i="10"/>
  <c r="M92" i="10"/>
  <c r="M74" i="10"/>
  <c r="D73" i="10"/>
  <c r="E70" i="10"/>
  <c r="F70" i="10"/>
  <c r="G70" i="10"/>
  <c r="H70" i="10"/>
  <c r="I70" i="10"/>
  <c r="J70" i="10"/>
  <c r="K70" i="10"/>
  <c r="K35" i="10" s="1"/>
  <c r="L70" i="10"/>
  <c r="N70" i="10"/>
  <c r="O70" i="10"/>
  <c r="P70" i="10"/>
  <c r="Q70" i="10"/>
  <c r="D70" i="10"/>
  <c r="M71" i="10"/>
  <c r="M70" i="10" s="1"/>
  <c r="S70" i="10" s="1"/>
  <c r="T70" i="10" s="1"/>
  <c r="M38" i="10"/>
  <c r="M39" i="10"/>
  <c r="M40" i="10"/>
  <c r="S40" i="10" s="1"/>
  <c r="T40" i="10" s="1"/>
  <c r="M41" i="10"/>
  <c r="S41" i="10" s="1"/>
  <c r="T41" i="10" s="1"/>
  <c r="M42" i="10"/>
  <c r="S42" i="10" s="1"/>
  <c r="T42" i="10" s="1"/>
  <c r="M43" i="10"/>
  <c r="S43" i="10" s="1"/>
  <c r="T43" i="10" s="1"/>
  <c r="M44" i="10"/>
  <c r="S44" i="10" s="1"/>
  <c r="T44" i="10" s="1"/>
  <c r="M45" i="10"/>
  <c r="S45" i="10" s="1"/>
  <c r="T45" i="10" s="1"/>
  <c r="M46" i="10"/>
  <c r="S46" i="10" s="1"/>
  <c r="T46" i="10" s="1"/>
  <c r="M47" i="10"/>
  <c r="S47" i="10" s="1"/>
  <c r="T47" i="10" s="1"/>
  <c r="M48" i="10"/>
  <c r="S48" i="10" s="1"/>
  <c r="T48" i="10" s="1"/>
  <c r="M49" i="10"/>
  <c r="S49" i="10" s="1"/>
  <c r="T49" i="10" s="1"/>
  <c r="M50" i="10"/>
  <c r="S50" i="10" s="1"/>
  <c r="T50" i="10" s="1"/>
  <c r="M51" i="10"/>
  <c r="M52" i="10"/>
  <c r="S52" i="10" s="1"/>
  <c r="T52" i="10" s="1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37" i="10"/>
  <c r="E35" i="10"/>
  <c r="F36" i="10"/>
  <c r="F35" i="10" s="1"/>
  <c r="H36" i="10"/>
  <c r="H35" i="10" s="1"/>
  <c r="I36" i="10"/>
  <c r="J36" i="10"/>
  <c r="K36" i="10"/>
  <c r="L36" i="10"/>
  <c r="N36" i="10"/>
  <c r="O36" i="10"/>
  <c r="P36" i="10"/>
  <c r="D36" i="10"/>
  <c r="D35" i="10" s="1"/>
  <c r="S71" i="10" l="1"/>
  <c r="T71" i="10" s="1"/>
  <c r="L35" i="10"/>
  <c r="M101" i="10"/>
  <c r="M23" i="10" s="1"/>
  <c r="S104" i="10"/>
  <c r="T104" i="10" s="1"/>
  <c r="S105" i="10"/>
  <c r="T105" i="10" s="1"/>
  <c r="H101" i="10"/>
  <c r="S101" i="10" s="1"/>
  <c r="T101" i="10" s="1"/>
  <c r="S102" i="10"/>
  <c r="T102" i="10" s="1"/>
  <c r="S103" i="10"/>
  <c r="T103" i="10" s="1"/>
  <c r="O35" i="10"/>
  <c r="J35" i="10"/>
  <c r="N35" i="10"/>
  <c r="I35" i="10"/>
  <c r="P35" i="10"/>
  <c r="M36" i="10"/>
  <c r="M35" i="10" l="1"/>
  <c r="S35" i="10" s="1"/>
  <c r="T35" i="10" s="1"/>
  <c r="S36" i="10"/>
  <c r="T36" i="10" s="1"/>
  <c r="M113" i="10" l="1"/>
  <c r="M99" i="10"/>
  <c r="M95" i="10"/>
  <c r="M73" i="10"/>
  <c r="S73" i="10" s="1"/>
  <c r="T73" i="10" s="1"/>
  <c r="M27" i="10"/>
  <c r="M26" i="10" s="1"/>
  <c r="M21" i="10" s="1"/>
  <c r="K113" i="10"/>
  <c r="K24" i="10" s="1"/>
  <c r="K23" i="10"/>
  <c r="K99" i="10"/>
  <c r="K95" i="10"/>
  <c r="K73" i="10"/>
  <c r="K27" i="10"/>
  <c r="K26" i="10" s="1"/>
  <c r="K21" i="10" s="1"/>
  <c r="P113" i="10"/>
  <c r="P24" i="10" s="1"/>
  <c r="P23" i="10"/>
  <c r="P99" i="10"/>
  <c r="P95" i="10"/>
  <c r="P94" i="10" s="1"/>
  <c r="P73" i="10"/>
  <c r="P27" i="10"/>
  <c r="P26" i="10" s="1"/>
  <c r="P21" i="10" s="1"/>
  <c r="H113" i="10"/>
  <c r="H24" i="10" s="1"/>
  <c r="H23" i="10"/>
  <c r="S23" i="10" s="1"/>
  <c r="T23" i="10" s="1"/>
  <c r="H99" i="10"/>
  <c r="H95" i="10"/>
  <c r="H73" i="10"/>
  <c r="H27" i="10"/>
  <c r="H26" i="10" s="1"/>
  <c r="H21" i="10" s="1"/>
  <c r="G113" i="10"/>
  <c r="G24" i="10" s="1"/>
  <c r="G23" i="10"/>
  <c r="G99" i="10"/>
  <c r="G95" i="10"/>
  <c r="G73" i="10"/>
  <c r="G27" i="10"/>
  <c r="G26" i="10" s="1"/>
  <c r="G21" i="10" s="1"/>
  <c r="F113" i="10"/>
  <c r="F24" i="10" s="1"/>
  <c r="F23" i="10"/>
  <c r="F99" i="10"/>
  <c r="F95" i="10"/>
  <c r="F73" i="10"/>
  <c r="F27" i="10"/>
  <c r="F26" i="10" s="1"/>
  <c r="F21" i="10" s="1"/>
  <c r="D113" i="10"/>
  <c r="D24" i="10" s="1"/>
  <c r="D23" i="10"/>
  <c r="D99" i="10"/>
  <c r="D95" i="10"/>
  <c r="D72" i="10"/>
  <c r="D27" i="10"/>
  <c r="D26" i="10" s="1"/>
  <c r="D21" i="10" s="1"/>
  <c r="F72" i="10" l="1"/>
  <c r="M72" i="10"/>
  <c r="S72" i="10" s="1"/>
  <c r="T72" i="10" s="1"/>
  <c r="K94" i="10"/>
  <c r="H94" i="10"/>
  <c r="M94" i="10"/>
  <c r="G94" i="10"/>
  <c r="H72" i="10"/>
  <c r="D94" i="10"/>
  <c r="F94" i="10"/>
  <c r="G72" i="10"/>
  <c r="P72" i="10"/>
  <c r="P20" i="10" s="1"/>
  <c r="K72" i="10"/>
  <c r="G66" i="10" l="1"/>
  <c r="G67" i="10"/>
  <c r="G68" i="10"/>
  <c r="G59" i="10" s="1"/>
  <c r="G69" i="10"/>
  <c r="G65" i="10"/>
  <c r="G63" i="10"/>
  <c r="G64" i="10"/>
  <c r="G56" i="10" s="1"/>
  <c r="G62" i="10"/>
  <c r="G61" i="10"/>
  <c r="G58" i="10"/>
  <c r="G60" i="10"/>
  <c r="G52" i="10" s="1"/>
  <c r="G57" i="10"/>
  <c r="M34" i="10"/>
  <c r="K34" i="10"/>
  <c r="K22" i="10" s="1"/>
  <c r="K20" i="10" s="1"/>
  <c r="D34" i="10"/>
  <c r="D22" i="10" s="1"/>
  <c r="D20" i="10" s="1"/>
  <c r="F34" i="10"/>
  <c r="F22" i="10" s="1"/>
  <c r="F20" i="10" s="1"/>
  <c r="H34" i="10"/>
  <c r="H22" i="10" s="1"/>
  <c r="H20" i="10" s="1"/>
  <c r="B19" i="10"/>
  <c r="C19" i="10" s="1"/>
  <c r="D19" i="10" s="1"/>
  <c r="G54" i="10" l="1"/>
  <c r="G49" i="10"/>
  <c r="G51" i="10"/>
  <c r="G48" i="10"/>
  <c r="G50" i="10"/>
  <c r="G53" i="10"/>
  <c r="G55" i="10"/>
  <c r="G47" i="10" s="1"/>
  <c r="M22" i="10"/>
  <c r="S34" i="10"/>
  <c r="T34" i="10" s="1"/>
  <c r="G45" i="10" l="1"/>
  <c r="G39" i="10"/>
  <c r="G40" i="10"/>
  <c r="G46" i="10"/>
  <c r="G38" i="10" s="1"/>
  <c r="G43" i="10"/>
  <c r="G42" i="10"/>
  <c r="G44" i="10"/>
  <c r="G41" i="10"/>
  <c r="M20" i="10"/>
  <c r="S20" i="10" s="1"/>
  <c r="T20" i="10" s="1"/>
  <c r="S22" i="10"/>
  <c r="T22" i="10" s="1"/>
  <c r="F19" i="10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G37" i="10" l="1"/>
  <c r="G36" i="10" s="1"/>
  <c r="G35" i="10" s="1"/>
  <c r="G34" i="10" s="1"/>
  <c r="G22" i="10" s="1"/>
  <c r="G20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Y20" i="10" l="1"/>
  <c r="Z20" i="10" s="1"/>
</calcChain>
</file>

<file path=xl/sharedStrings.xml><?xml version="1.0" encoding="utf-8"?>
<sst xmlns="http://schemas.openxmlformats.org/spreadsheetml/2006/main" count="2083" uniqueCount="1072">
  <si>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</si>
  <si>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</si>
  <si>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</si>
  <si>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</si>
  <si>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</si>
  <si>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</si>
  <si>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</si>
  <si>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</si>
  <si>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</si>
  <si>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</si>
  <si>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</si>
  <si>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</si>
  <si>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</si>
  <si>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</si>
  <si>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</si>
  <si>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</si>
  <si>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</si>
  <si>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</si>
  <si>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</si>
  <si>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</si>
  <si>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</si>
  <si>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</si>
  <si>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</si>
  <si>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</si>
  <si>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</si>
  <si>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</si>
  <si>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</si>
  <si>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</si>
  <si>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</si>
  <si>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</si>
  <si>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</si>
  <si>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</si>
  <si>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</si>
  <si>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</si>
  <si>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</si>
  <si>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</si>
  <si>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</si>
  <si>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</si>
  <si>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</si>
  <si>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</si>
  <si>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</si>
  <si>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</si>
  <si>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</si>
  <si>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</si>
  <si>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</si>
  <si>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</si>
  <si>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</si>
  <si>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</si>
  <si>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</si>
  <si>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</si>
  <si>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</si>
  <si>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</si>
  <si>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</si>
  <si>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</si>
  <si>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</si>
  <si>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</si>
  <si>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</si>
  <si>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</si>
  <si>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</si>
  <si>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</si>
  <si>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</si>
  <si>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</si>
  <si>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</si>
  <si>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</si>
  <si>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</si>
  <si>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</si>
  <si>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</si>
  <si>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</si>
  <si>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</si>
  <si>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</si>
  <si>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</si>
  <si>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</si>
  <si>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</si>
  <si>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</si>
  <si>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</si>
  <si>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</si>
  <si>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</si>
  <si>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</si>
  <si>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</si>
  <si>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</si>
  <si>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</si>
  <si>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</si>
  <si>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</si>
  <si>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</si>
  <si>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</si>
  <si>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</si>
  <si>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</si>
  <si>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</si>
  <si>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</si>
  <si>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</si>
  <si>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</si>
  <si>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</si>
  <si>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</si>
  <si>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</si>
  <si>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</si>
  <si>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</si>
  <si>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</si>
  <si>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</si>
  <si>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</si>
  <si>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</si>
  <si>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</si>
  <si>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</si>
  <si>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</si>
  <si>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</si>
  <si>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</si>
  <si>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</si>
  <si>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</si>
  <si>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</si>
  <si>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</si>
  <si>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</si>
  <si>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</si>
  <si>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</si>
  <si>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</si>
  <si>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</si>
  <si>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</si>
  <si>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</si>
  <si>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</si>
  <si>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</si>
  <si>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</si>
  <si>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</si>
  <si>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</si>
  <si>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</si>
  <si>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</si>
  <si>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</si>
  <si>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</si>
  <si>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</si>
  <si>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</si>
  <si>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</si>
  <si>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</si>
  <si>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</si>
  <si>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</si>
  <si>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</si>
  <si>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</si>
  <si>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</si>
  <si>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</si>
  <si>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</si>
  <si>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</si>
  <si>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</si>
  <si>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</si>
  <si>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</si>
  <si>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</si>
  <si>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</si>
  <si>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</si>
  <si>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</si>
  <si>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</si>
  <si>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</si>
  <si>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</si>
  <si>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</si>
  <si>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</si>
  <si>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</si>
  <si>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</si>
  <si>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</si>
  <si>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</si>
  <si>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</si>
  <si>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</si>
  <si>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</si>
  <si>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</si>
  <si>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</si>
  <si>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</si>
  <si>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</si>
  <si>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</si>
  <si>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</si>
  <si>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</si>
  <si>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</si>
  <si>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</si>
  <si>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</si>
  <si>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</si>
  <si>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</si>
  <si>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</si>
  <si>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</si>
  <si>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</si>
  <si>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</si>
  <si>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</si>
  <si>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</si>
  <si>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</si>
  <si>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</si>
  <si>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</si>
  <si>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</si>
  <si>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</si>
  <si>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</si>
  <si>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</si>
  <si>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</si>
  <si>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</si>
  <si>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</si>
  <si>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</si>
  <si>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</si>
  <si>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</si>
  <si>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</si>
  <si>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</si>
  <si>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</si>
  <si>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</si>
  <si>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</si>
  <si>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</si>
  <si>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</si>
  <si>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</si>
  <si>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</si>
  <si>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</si>
  <si>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</si>
  <si>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</si>
  <si>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</si>
  <si>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</si>
  <si>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</si>
  <si>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</si>
  <si>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</si>
  <si>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</si>
  <si>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</si>
  <si>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</si>
  <si>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</si>
  <si>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</si>
  <si>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</si>
  <si>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</si>
  <si>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</si>
  <si>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</si>
  <si>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</si>
  <si>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</si>
  <si>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</si>
  <si>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</si>
  <si>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</si>
  <si>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</si>
  <si>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</si>
  <si>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</si>
  <si>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</si>
  <si>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</si>
  <si>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</si>
  <si>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</si>
  <si>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</si>
  <si>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</si>
  <si>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</si>
  <si>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</si>
  <si>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</si>
  <si>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</si>
  <si>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</si>
  <si>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</si>
  <si>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</si>
  <si>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</si>
  <si>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</si>
  <si>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</si>
  <si>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</si>
  <si>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</si>
  <si>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</si>
  <si>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</si>
  <si>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</si>
  <si>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</si>
  <si>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</si>
  <si>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</si>
  <si>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</si>
  <si>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</si>
  <si>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</si>
  <si>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</si>
  <si>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</si>
  <si>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</si>
  <si>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</si>
  <si>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</si>
  <si>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</si>
  <si>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</si>
  <si>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</si>
  <si>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</si>
  <si>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</si>
  <si>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</si>
  <si>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</si>
  <si>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</si>
  <si>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</si>
  <si>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</si>
  <si>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</si>
  <si>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</si>
  <si>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</si>
  <si>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</si>
  <si>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</si>
  <si>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</si>
  <si>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</si>
  <si>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</si>
  <si>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</si>
  <si>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</si>
  <si>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</si>
  <si>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</si>
  <si>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</si>
  <si>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</si>
  <si>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</si>
  <si>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</si>
  <si>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</si>
  <si>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</si>
  <si>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</si>
  <si>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</si>
  <si>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</si>
  <si>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</si>
  <si>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</si>
  <si>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</si>
  <si>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</si>
  <si>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</si>
  <si>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</si>
  <si>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</si>
  <si>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</si>
  <si>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</si>
  <si>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</si>
  <si>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</si>
  <si>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</si>
  <si>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</si>
  <si>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</si>
  <si>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</si>
  <si>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</si>
  <si>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</si>
  <si>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</si>
  <si>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</si>
  <si>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</si>
  <si>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</si>
  <si>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</si>
  <si>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</si>
  <si>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</si>
  <si>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</si>
  <si>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</si>
  <si>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</si>
  <si>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</si>
  <si>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</si>
  <si>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</si>
  <si>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</si>
  <si>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</si>
  <si>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</si>
  <si>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</si>
  <si>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</si>
  <si>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</si>
  <si>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</si>
  <si>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</si>
  <si>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</si>
  <si>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</si>
  <si>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</si>
  <si>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</si>
  <si>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</si>
  <si>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</si>
  <si>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</si>
  <si>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</si>
  <si>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</si>
  <si>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</si>
  <si>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</si>
  <si>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</si>
  <si>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</si>
  <si>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</si>
  <si>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</si>
  <si>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</si>
  <si>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</si>
  <si>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</si>
  <si>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</si>
  <si>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</si>
  <si>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</si>
  <si>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</si>
  <si>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</si>
  <si>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</si>
  <si>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</si>
  <si>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</si>
  <si>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</si>
  <si>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</si>
  <si>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</si>
  <si>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</si>
  <si>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</si>
  <si>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</si>
  <si>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</si>
  <si>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</si>
  <si>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</si>
  <si>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</si>
  <si>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</si>
  <si>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</si>
  <si>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</si>
  <si>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</si>
  <si>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</si>
  <si>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</si>
  <si>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</si>
  <si>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</si>
  <si>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</si>
  <si>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</si>
  <si>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</si>
  <si>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</si>
  <si>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</si>
  <si>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</si>
  <si>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</si>
  <si>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</si>
  <si>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</si>
  <si>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</si>
  <si>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</si>
  <si>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</si>
  <si>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</si>
  <si>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</si>
  <si>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</si>
  <si>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</si>
  <si>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</si>
  <si>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</si>
  <si>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</si>
  <si>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</si>
  <si>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</si>
  <si>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</si>
  <si>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</si>
  <si>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</si>
  <si>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</si>
  <si>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</si>
  <si>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</si>
  <si>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</si>
  <si>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</si>
  <si>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</si>
  <si>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</si>
  <si>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</si>
  <si>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</si>
  <si>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</si>
  <si>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</si>
  <si>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</si>
  <si>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</si>
  <si>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</si>
  <si>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</si>
  <si>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</si>
  <si>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</si>
  <si>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</si>
  <si>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</si>
  <si>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</si>
  <si>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</si>
  <si>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</si>
  <si>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</si>
  <si>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</si>
  <si>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</si>
  <si>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</si>
  <si>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</si>
  <si>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</si>
  <si>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</si>
  <si>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</si>
  <si>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</si>
  <si>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</si>
  <si>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</si>
  <si>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</si>
  <si>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</si>
  <si>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</si>
  <si>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</si>
  <si>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</si>
  <si>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</si>
  <si>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</si>
  <si>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</si>
  <si>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</si>
  <si>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</si>
  <si>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</si>
  <si>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</si>
  <si>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</si>
  <si>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</si>
  <si>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</si>
  <si>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</si>
  <si>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</si>
  <si>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</si>
  <si>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</si>
  <si>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</si>
  <si>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</si>
  <si>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</si>
  <si>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</si>
  <si>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</si>
  <si>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</si>
  <si>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</si>
  <si>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</si>
  <si>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</si>
  <si>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</si>
  <si>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</si>
  <si>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</si>
  <si>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</si>
  <si>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</si>
  <si>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</si>
  <si>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</si>
  <si>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</si>
  <si>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</si>
  <si>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</si>
  <si>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</si>
  <si>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</si>
  <si>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</si>
  <si>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</si>
  <si>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</si>
  <si>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</si>
  <si>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</si>
  <si>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</si>
  <si>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</si>
  <si>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</si>
  <si>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</si>
  <si>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</si>
  <si>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</si>
  <si>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</si>
  <si>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</si>
  <si>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</si>
  <si>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</si>
  <si>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</si>
  <si>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</si>
  <si>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</si>
  <si>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</si>
  <si>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</si>
  <si>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</si>
  <si>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</si>
  <si>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</si>
  <si>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</si>
  <si>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</si>
  <si>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</si>
  <si>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</si>
  <si>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</si>
  <si>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</si>
  <si>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</si>
  <si>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</si>
  <si>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</si>
  <si>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</si>
  <si>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</si>
  <si>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</si>
  <si>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</si>
  <si>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</si>
  <si>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</si>
  <si>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</si>
  <si>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</si>
  <si>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</si>
  <si>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</si>
  <si>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</si>
  <si>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</si>
  <si>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</si>
  <si>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</si>
  <si>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</si>
  <si>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</si>
  <si>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</si>
  <si>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</si>
  <si>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</si>
  <si>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</si>
  <si>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</si>
  <si>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</si>
  <si>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</si>
  <si>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</si>
  <si>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</si>
  <si>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</si>
  <si>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</si>
  <si>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</si>
  <si>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</si>
  <si>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</si>
  <si>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</si>
  <si>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</si>
  <si>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</si>
  <si>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</si>
  <si>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</si>
  <si>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</si>
  <si>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</si>
  <si>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</si>
  <si>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</si>
  <si>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</si>
  <si>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</si>
  <si>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</si>
  <si>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</si>
  <si>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</si>
  <si>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</si>
  <si>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</si>
  <si>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</si>
  <si>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</si>
  <si>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</si>
  <si>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</si>
  <si>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</si>
  <si>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</si>
  <si>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</si>
  <si>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</si>
  <si>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</si>
  <si>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</si>
  <si>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</si>
  <si>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</si>
  <si>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</si>
  <si>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</si>
  <si>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</si>
  <si>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</si>
  <si>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</si>
  <si>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</si>
  <si>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</si>
  <si>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</si>
  <si>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</si>
  <si>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</si>
  <si>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</si>
  <si>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</si>
  <si>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</si>
  <si>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</si>
  <si>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</si>
  <si>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</si>
  <si>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</si>
  <si>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</si>
  <si>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</si>
  <si>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</si>
  <si>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</si>
  <si>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</si>
  <si>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</si>
  <si>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</si>
  <si>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</si>
  <si>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</si>
  <si>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</si>
  <si>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</si>
  <si>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</si>
  <si>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</si>
  <si>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</si>
  <si>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</si>
  <si>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</si>
  <si>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</si>
  <si>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</si>
  <si>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</si>
  <si>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</si>
  <si>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</si>
  <si>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</si>
  <si>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</si>
  <si>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</si>
  <si>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</si>
  <si>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</si>
  <si>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</si>
  <si>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</si>
  <si>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</si>
  <si>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</si>
  <si>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</si>
  <si>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</si>
  <si>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</si>
  <si>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</si>
  <si>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</si>
  <si>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</si>
  <si>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</si>
  <si>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</si>
  <si>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</si>
  <si>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</si>
  <si>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</si>
  <si>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</si>
  <si>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</si>
  <si>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</si>
  <si>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</si>
  <si>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</si>
  <si>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</si>
  <si>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</si>
  <si>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</si>
  <si>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</si>
  <si>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</si>
  <si>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</si>
  <si>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</si>
  <si>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</si>
  <si>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</si>
  <si>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</si>
  <si>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</si>
  <si>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</si>
  <si>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</si>
  <si>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</si>
  <si>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</si>
  <si>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</si>
  <si>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</si>
  <si>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</si>
  <si>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</si>
  <si>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</si>
  <si>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</si>
  <si>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</si>
  <si>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</si>
  <si>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</si>
  <si>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</si>
  <si>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</si>
  <si>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</si>
  <si>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</si>
  <si>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</si>
  <si>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</si>
  <si>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</si>
  <si>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</si>
  <si>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</si>
  <si>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</si>
  <si>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</si>
  <si>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</si>
  <si>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</si>
  <si>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</si>
  <si>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</si>
  <si>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</si>
  <si>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</si>
  <si>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</si>
  <si>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</si>
  <si>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</si>
  <si>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</si>
  <si>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</si>
  <si>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</si>
  <si>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</si>
  <si>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</si>
  <si>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</si>
  <si>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</si>
  <si>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</si>
  <si>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</si>
  <si>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</si>
  <si>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</si>
  <si>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</si>
  <si>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</si>
  <si>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</si>
  <si>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</si>
  <si>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</si>
  <si>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</si>
  <si>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</si>
  <si>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</si>
  <si>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</si>
  <si>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</si>
  <si>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</si>
  <si>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</si>
  <si>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</si>
  <si>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</si>
  <si>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</si>
  <si>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</si>
  <si>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</si>
  <si>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</si>
  <si>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</si>
  <si>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</si>
  <si>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</si>
  <si>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</si>
  <si>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</si>
  <si>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</si>
  <si>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</si>
  <si>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</si>
  <si>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</si>
  <si>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</si>
  <si>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</si>
  <si>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</si>
  <si>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</si>
  <si>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</si>
  <si>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</si>
  <si>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</si>
  <si>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</si>
  <si>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</si>
  <si>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</si>
  <si>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</si>
  <si>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</si>
  <si>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</si>
  <si>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</si>
  <si>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</si>
  <si>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</si>
  <si>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</si>
  <si>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</si>
  <si>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</si>
  <si>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</si>
  <si>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</si>
  <si>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</si>
  <si>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</si>
  <si>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</si>
  <si>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</si>
  <si>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</si>
  <si>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</si>
  <si>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</si>
  <si>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</si>
  <si>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</si>
  <si>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</si>
  <si>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</si>
  <si>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</si>
  <si>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</si>
  <si>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</si>
  <si>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</si>
  <si>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</si>
  <si>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</si>
  <si>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</si>
  <si>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</si>
  <si>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</si>
  <si>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</si>
  <si>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</si>
  <si>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</si>
  <si>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</si>
  <si>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</si>
  <si>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</si>
  <si>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</si>
  <si>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</si>
  <si>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</si>
  <si>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</si>
  <si>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</si>
  <si>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</si>
  <si>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</si>
  <si>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</si>
  <si>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</si>
  <si>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</si>
  <si>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</si>
  <si>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</si>
  <si>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</si>
  <si>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</si>
  <si>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</si>
  <si>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</si>
  <si>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</si>
  <si>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</si>
  <si>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</si>
  <si>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</si>
  <si>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</si>
  <si>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</si>
  <si>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</si>
  <si>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</si>
  <si>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</si>
  <si>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</si>
  <si>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</si>
  <si>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</si>
  <si>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</si>
  <si>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</si>
  <si>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</si>
  <si>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</si>
  <si>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</si>
  <si>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</si>
  <si>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</si>
  <si>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</si>
  <si>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</si>
  <si>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</si>
  <si>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</si>
  <si>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</si>
  <si>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</si>
  <si>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</si>
  <si>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</si>
  <si>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</si>
  <si>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</si>
  <si>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</si>
  <si>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</si>
  <si>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</si>
  <si>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</si>
  <si>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</si>
  <si>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</si>
  <si>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</si>
  <si>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</si>
  <si>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</si>
  <si>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</si>
  <si>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</si>
  <si>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</si>
  <si>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</si>
  <si>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</si>
  <si>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</si>
  <si>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</si>
  <si>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</si>
  <si>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</si>
  <si>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</si>
  <si>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</si>
  <si>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</si>
  <si>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</si>
  <si>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</si>
  <si>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</si>
  <si>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</si>
  <si>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</si>
  <si>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</si>
  <si>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</si>
  <si>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</si>
  <si>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</si>
  <si>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</si>
  <si>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</si>
  <si>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</si>
  <si>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</si>
  <si>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</si>
  <si>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</si>
  <si>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</si>
  <si>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</si>
  <si>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</si>
  <si>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</si>
  <si>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</si>
  <si>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</si>
  <si>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</si>
  <si>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</si>
  <si>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</si>
  <si>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</si>
  <si>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</si>
  <si>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</si>
  <si>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</si>
  <si>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</si>
  <si>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</si>
  <si>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</si>
  <si>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</si>
  <si>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</si>
  <si>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</si>
  <si>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</si>
  <si>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</si>
  <si>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</si>
  <si>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</si>
  <si>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</si>
  <si>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</si>
  <si>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</si>
  <si>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</si>
  <si>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1.2.2.2</t>
  </si>
  <si>
    <t>Модернизация, техническое перевооружение линий электропередачи, всего, в том числе:</t>
  </si>
  <si>
    <t xml:space="preserve">Остаток финансирования капитальных вложений 
на 01.01. 2019 года  в прогнозных ценах соответствующих лет, млн. рублей 
(с НДС) </t>
  </si>
  <si>
    <t>I_ ТП 20.1.1.1.1</t>
  </si>
  <si>
    <t>I_ ТП 20.1.1.1.2.</t>
  </si>
  <si>
    <t>I_ТП 20.1.1.1.3</t>
  </si>
  <si>
    <t>Отчет о реализации инвестиционной программы  ГУП "Региональные электрические сети "РБ</t>
  </si>
  <si>
    <t>реквизиты решения органа исполнительной власти, утвердившего инвестиционную программу</t>
  </si>
  <si>
    <t>ГУП "РЭС"РБ</t>
  </si>
  <si>
    <t>1.2.2.1.3</t>
  </si>
  <si>
    <t>1.2.2.1.7</t>
  </si>
  <si>
    <t>1.2.2.1.11</t>
  </si>
  <si>
    <t>1.2.2.1.13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</si>
  <si>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</si>
  <si>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</si>
  <si>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</si>
  <si>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</si>
  <si>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</si>
  <si>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</si>
  <si>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</si>
  <si>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</si>
  <si>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</si>
  <si>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</si>
  <si>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</si>
  <si>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</si>
  <si>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</si>
  <si>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</si>
  <si>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</si>
  <si>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</si>
  <si>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</si>
  <si>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</si>
  <si>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</si>
  <si>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</si>
  <si>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</si>
  <si>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</si>
  <si>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</si>
  <si>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</si>
  <si>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</si>
  <si>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</si>
  <si>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</si>
  <si>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</si>
  <si>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</si>
  <si>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</si>
  <si>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</si>
  <si>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</si>
  <si>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</si>
  <si>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</si>
  <si>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</si>
  <si>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</si>
  <si>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</si>
  <si>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</si>
  <si>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</si>
  <si>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</si>
  <si>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</si>
  <si>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</si>
  <si>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</si>
  <si>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</si>
  <si>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</si>
  <si>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</si>
  <si>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</si>
  <si>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</si>
  <si>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</si>
  <si>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</si>
  <si>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</si>
  <si>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</si>
  <si>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</si>
  <si>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</si>
  <si>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</si>
  <si>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</si>
  <si>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</si>
  <si>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Реконструкция ТП-14 н.п. Кудеевский КТПП-250/10/0,4кВ (проходного типа)</t>
  </si>
  <si>
    <t>L_ 2022_1211_Ц_3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</si>
  <si>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</si>
  <si>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</si>
  <si>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</si>
  <si>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</si>
  <si>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</si>
  <si>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</si>
  <si>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</si>
  <si>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</si>
  <si>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</si>
  <si>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</si>
  <si>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</si>
  <si>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</si>
  <si>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</si>
  <si>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</si>
  <si>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</si>
  <si>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</si>
  <si>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</si>
  <si>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</si>
  <si>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</si>
  <si>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</si>
  <si>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</si>
  <si>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</si>
  <si>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</si>
  <si>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</si>
  <si>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</si>
  <si>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</si>
  <si>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</si>
  <si>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</si>
  <si>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</si>
  <si>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</si>
  <si>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</si>
  <si>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</si>
  <si>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</si>
  <si>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</si>
  <si>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</si>
  <si>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</si>
  <si>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</si>
  <si>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</si>
  <si>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</si>
  <si>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</si>
  <si>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</si>
  <si>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</si>
  <si>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</si>
  <si>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</si>
  <si>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</si>
  <si>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</si>
  <si>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</si>
  <si>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</si>
  <si>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</si>
  <si>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</si>
  <si>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</si>
  <si>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</si>
  <si>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1.2.2.1.4</t>
  </si>
  <si>
    <t>1.2.2.1.5</t>
  </si>
  <si>
    <t>1.2.2.1.6</t>
  </si>
  <si>
    <t>1.2.2.1.8</t>
  </si>
  <si>
    <t>1.2.2.1.9</t>
  </si>
  <si>
    <t>1.2.2.1.10</t>
  </si>
  <si>
    <t>1.2.2.1.12</t>
  </si>
  <si>
    <t>1.2.2.1.14</t>
  </si>
  <si>
    <t>1.2.2.1.15</t>
  </si>
  <si>
    <t>1.2.2.1.16</t>
  </si>
  <si>
    <t>1.2.2.1.17</t>
  </si>
  <si>
    <t>1.2.2.1.18</t>
  </si>
  <si>
    <t>1.2.2.1.19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</si>
  <si>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</si>
  <si>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</si>
  <si>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</si>
  <si>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</si>
  <si>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</si>
  <si>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</si>
  <si>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</si>
  <si>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</si>
  <si>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</si>
  <si>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</si>
  <si>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</si>
  <si>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</si>
  <si>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</si>
  <si>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</si>
  <si>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</si>
  <si>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</si>
  <si>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</si>
  <si>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</si>
  <si>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</si>
  <si>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</si>
  <si>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</si>
  <si>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</si>
  <si>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</si>
  <si>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</si>
  <si>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</si>
  <si>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</si>
  <si>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</si>
  <si>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</si>
  <si>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Реконструкция ВЛ-6кВ ф.-13 ПС Монтажная</t>
  </si>
  <si>
    <t>Реконстркуция ЛЭП-04кВ г.Агидель ул Мира 5/1 ГК  L= 0,250 км</t>
  </si>
  <si>
    <t>L_ 20220213</t>
  </si>
  <si>
    <t xml:space="preserve">Реконструкция ВЛ-04кВ ф.ул.Январская на КТП-5123   0,300 км </t>
  </si>
  <si>
    <t>L_ 20220214</t>
  </si>
  <si>
    <t xml:space="preserve">Реконструкция ВЛ,КЛ-04кВ ф.ул.Молодежная на КТП-1218 КЛ 0,03км  ВЛ  0,50 км </t>
  </si>
  <si>
    <t>L_ 20220215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</si>
  <si>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</si>
  <si>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</si>
  <si>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</si>
  <si>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</si>
  <si>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</si>
  <si>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</si>
  <si>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1.4.9</t>
  </si>
  <si>
    <t>1.4.10</t>
  </si>
  <si>
    <t>1.4.11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</si>
  <si>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</si>
  <si>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</si>
  <si>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</si>
  <si>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</si>
  <si>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</si>
  <si>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</si>
  <si>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</si>
  <si>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</si>
  <si>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</si>
  <si>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</si>
  <si>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</si>
  <si>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</si>
  <si>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</si>
  <si>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</si>
  <si>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</si>
  <si>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</si>
  <si>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Строительство КЛ-6кВ -0,93км на КТПН 6/04кВ с.Н-Березовка  ул.Горная</t>
  </si>
  <si>
    <t>L_ 202201231</t>
  </si>
  <si>
    <t>Строительство КЛ-04кВ -0,180км ввода с КТПН 6/04кВ с.Н-Березовка  ул.Горная</t>
  </si>
  <si>
    <t>L_ 202201232</t>
  </si>
  <si>
    <t>Строительство ВЛ-04кВ -0,484км  с КТПН 6/04кВ с.Н-Березовка  ул.Горная</t>
  </si>
  <si>
    <t>L_ 202201233</t>
  </si>
  <si>
    <t>Покупка УАЗ-390995  -2шт</t>
  </si>
  <si>
    <t>L_ 20220422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</si>
  <si>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</si>
  <si>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</si>
  <si>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</si>
  <si>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</si>
  <si>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</si>
  <si>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</si>
  <si>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Финансирование капитальных вложений  2022 года, млн. рублей (с НДС)</t>
  </si>
  <si>
    <t>за год 2022год.</t>
  </si>
  <si>
    <t>Год раскрытия информации: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</si>
  <si>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</si>
  <si>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>унц отсутствует</t>
  </si>
  <si>
    <t xml:space="preserve">Фактический объем финансирования капитальных вложений на 01.01. 2022 года, млн. рублей 
(с НДС) </t>
  </si>
  <si>
    <t xml:space="preserve">Остаток финансирования капитальных вложений 
на 01.01. 2022 года  в прогнозных ценах соответствующих лет, млн. рублей (с НДС) </t>
  </si>
  <si>
    <t>Отклонение от плана финансирования капитальных вложений 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</si>
</sst>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1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37" applyFont="1"/>
    <xf numFmtId="0" fontId="62" fillId="0" borderId="0" xfId="37" applyFont="1" applyBorder="1"/>
    <xf numFmtId="0" fontId="62" fillId="0" borderId="0" xfId="37" applyFont="1" applyFill="1" applyAlignment="1">
      <alignment wrapText="1"/>
    </xf>
    <xf numFmtId="0" fontId="62" fillId="0" borderId="0" xfId="37" applyFont="1" applyFill="1" applyBorder="1" applyAlignment="1">
      <alignment horizontal="center"/>
    </xf>
    <xf numFmtId="0" fontId="64" fillId="0" borderId="0" xfId="55" applyFont="1" applyAlignment="1">
      <alignment horizontal="center" vertical="center"/>
    </xf>
    <xf numFmtId="0" fontId="62" fillId="0" borderId="10" xfId="37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/>
    </xf>
    <xf numFmtId="0" fontId="62" fillId="0" borderId="0" xfId="37" applyFont="1" applyFill="1" applyBorder="1" applyAlignment="1">
      <alignment horizontal="center" vertical="center" wrapText="1"/>
    </xf>
    <xf numFmtId="49" fontId="62" fillId="24" borderId="10" xfId="37" applyNumberFormat="1" applyFont="1" applyFill="1" applyBorder="1" applyAlignment="1">
      <alignment horizontal="center" vertical="center" wrapText="1"/>
    </xf>
    <xf numFmtId="0" fontId="66" fillId="0" borderId="0" xfId="37" applyFont="1"/>
    <xf numFmtId="0" fontId="67" fillId="0" borderId="0" xfId="37" applyFont="1"/>
    <xf numFmtId="0" fontId="56" fillId="24" borderId="10" xfId="55" applyFont="1" applyFill="1" applyBorder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49" fontId="56" fillId="24" borderId="10" xfId="37" applyNumberFormat="1" applyFont="1" applyFill="1" applyBorder="1" applyAlignment="1">
      <alignment horizontal="center" vertical="center" wrapText="1"/>
    </xf>
    <xf numFmtId="0" fontId="68" fillId="24" borderId="10" xfId="55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0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/>
    </xf>
    <xf numFmtId="49" fontId="39" fillId="24" borderId="10" xfId="55" applyNumberFormat="1" applyFont="1" applyFill="1" applyBorder="1" applyAlignment="1">
      <alignment horizontal="center" vertical="center"/>
    </xf>
    <xf numFmtId="49" fontId="39" fillId="24" borderId="10" xfId="37" applyNumberFormat="1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2" fontId="62" fillId="24" borderId="10" xfId="37" applyNumberFormat="1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vertical="center" wrapText="1"/>
    </xf>
    <xf numFmtId="2" fontId="62" fillId="24" borderId="10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49" fontId="64" fillId="24" borderId="18" xfId="55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 wrapText="1"/>
    </xf>
    <xf numFmtId="49" fontId="70" fillId="24" borderId="18" xfId="55" applyNumberFormat="1" applyFont="1" applyFill="1" applyBorder="1" applyAlignment="1">
      <alignment horizontal="center" vertical="center"/>
    </xf>
    <xf numFmtId="0" fontId="70" fillId="24" borderId="18" xfId="55" applyFont="1" applyFill="1" applyBorder="1" applyAlignment="1">
      <alignment horizontal="center" vertical="center" wrapText="1"/>
    </xf>
    <xf numFmtId="4" fontId="70" fillId="24" borderId="12" xfId="55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2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2" fontId="66" fillId="24" borderId="10" xfId="0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 wrapText="1"/>
    </xf>
    <xf numFmtId="0" fontId="62" fillId="24" borderId="10" xfId="37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2" fillId="0" borderId="0" xfId="280" applyFont="1" applyFill="1" applyAlignment="1">
      <alignment horizontal="left" vertical="center" wrapText="1"/>
    </xf>
    <xf numFmtId="0" fontId="62" fillId="24" borderId="10" xfId="37" applyFont="1" applyFill="1" applyBorder="1" applyAlignment="1">
      <alignment horizontal="center" vertical="center" textRotation="90" wrapText="1"/>
    </xf>
    <xf numFmtId="0" fontId="62" fillId="24" borderId="10" xfId="0" applyFont="1" applyFill="1" applyBorder="1"/>
    <xf numFmtId="0" fontId="62" fillId="24" borderId="10" xfId="0" applyFont="1" applyFill="1" applyBorder="1" applyAlignment="1">
      <alignment horizontal="center" vertical="center" textRotation="90" wrapText="1"/>
    </xf>
    <xf numFmtId="0" fontId="62" fillId="24" borderId="10" xfId="37" applyFont="1" applyFill="1" applyBorder="1" applyAlignment="1">
      <alignment horizontal="center" vertical="center" wrapText="1"/>
    </xf>
    <xf numFmtId="0" fontId="62" fillId="24" borderId="11" xfId="37" applyFont="1" applyFill="1" applyBorder="1" applyAlignment="1">
      <alignment horizontal="center" vertical="center" wrapText="1"/>
    </xf>
    <xf numFmtId="0" fontId="62" fillId="24" borderId="17" xfId="37" applyFont="1" applyFill="1" applyBorder="1" applyAlignment="1">
      <alignment horizontal="center" vertical="center" wrapText="1"/>
    </xf>
    <xf numFmtId="0" fontId="62" fillId="24" borderId="13" xfId="37" applyFont="1" applyFill="1" applyBorder="1" applyAlignment="1">
      <alignment horizontal="center" vertical="center" wrapText="1"/>
    </xf>
    <xf numFmtId="0" fontId="64" fillId="0" borderId="0" xfId="55" applyFont="1" applyAlignment="1">
      <alignment horizontal="center" vertical="center"/>
    </xf>
    <xf numFmtId="0" fontId="65" fillId="0" borderId="0" xfId="55" applyFont="1" applyAlignment="1">
      <alignment horizontal="center" vertical="center"/>
    </xf>
    <xf numFmtId="0" fontId="62" fillId="0" borderId="0" xfId="37" applyFont="1" applyFill="1" applyBorder="1" applyAlignment="1">
      <alignment horizontal="center"/>
    </xf>
    <xf numFmtId="0" fontId="62" fillId="0" borderId="0" xfId="37" applyFont="1" applyFill="1" applyAlignment="1">
      <alignment horizontal="center" wrapText="1"/>
    </xf>
    <xf numFmtId="0" fontId="62" fillId="0" borderId="0" xfId="0" applyFont="1" applyFill="1" applyAlignment="1">
      <alignment horizontal="center"/>
    </xf>
    <xf numFmtId="0" fontId="62" fillId="24" borderId="0" xfId="37" applyFont="1" applyFill="1"/>
    <xf numFmtId="0" fontId="63" fillId="24" borderId="0" xfId="37" applyFont="1" applyFill="1"/>
    <xf numFmtId="0" fontId="62" fillId="24" borderId="0" xfId="37" applyFont="1" applyFill="1" applyAlignment="1">
      <alignment horizontal="right" vertical="center"/>
    </xf>
    <xf numFmtId="0" fontId="62" fillId="24" borderId="0" xfId="37" applyFont="1" applyFill="1" applyAlignment="1">
      <alignment horizontal="right"/>
    </xf>
    <xf numFmtId="0" fontId="62" fillId="24" borderId="0" xfId="37" applyFont="1" applyFill="1" applyBorder="1" applyAlignment="1">
      <alignment horizontal="center"/>
    </xf>
    <xf numFmtId="0" fontId="63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3" fillId="24" borderId="0" xfId="55" applyFont="1" applyFill="1" applyAlignment="1">
      <alignment horizontal="center" vertical="center"/>
    </xf>
    <xf numFmtId="169" fontId="62" fillId="24" borderId="10" xfId="37" applyNumberFormat="1" applyFont="1" applyFill="1" applyBorder="1" applyAlignment="1">
      <alignment horizontal="center" vertical="center" wrapText="1"/>
    </xf>
    <xf numFmtId="168" fontId="62" fillId="24" borderId="10" xfId="37" applyNumberFormat="1" applyFont="1" applyFill="1" applyBorder="1" applyAlignment="1">
      <alignment horizontal="center" vertical="center" wrapText="1"/>
    </xf>
    <xf numFmtId="2" fontId="62" fillId="24" borderId="12" xfId="37" applyNumberFormat="1" applyFont="1" applyFill="1" applyBorder="1" applyAlignment="1">
      <alignment horizontal="center" vertical="center" wrapText="1"/>
    </xf>
    <xf numFmtId="2" fontId="66" fillId="24" borderId="48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 wrapText="1"/>
    </xf>
    <xf numFmtId="2" fontId="66" fillId="24" borderId="12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 wrapText="1"/>
    </xf>
    <xf numFmtId="2" fontId="62" fillId="24" borderId="10" xfId="0" applyNumberFormat="1" applyFont="1" applyFill="1" applyBorder="1" applyAlignment="1">
      <alignment horizontal="center" vertical="center"/>
    </xf>
    <xf numFmtId="2" fontId="67" fillId="24" borderId="12" xfId="37" applyNumberFormat="1" applyFont="1" applyFill="1" applyBorder="1" applyAlignment="1">
      <alignment horizontal="center" vertical="center" wrapText="1"/>
    </xf>
    <xf numFmtId="49" fontId="56" fillId="24" borderId="10" xfId="55" applyNumberFormat="1" applyFont="1" applyFill="1" applyBorder="1" applyAlignment="1">
      <alignment horizontal="center" vertical="center"/>
    </xf>
    <xf numFmtId="0" fontId="62" fillId="24" borderId="0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 vertical="center" wrapText="1"/>
    </xf>
    <xf numFmtId="0" fontId="62" fillId="24" borderId="0" xfId="280" applyFont="1" applyFill="1" applyAlignment="1">
      <alignment vertical="center" wrapText="1"/>
    </xf>
    <xf numFmtId="0" fontId="62" fillId="24" borderId="0" xfId="37" applyFont="1" applyFill="1" applyBorder="1" applyAlignment="1">
      <alignment horizontal="center" vertical="center" wrapText="1"/>
    </xf>
  </cellXfs>
  <cellStyles count="80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76" t="s">
        <v>162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</row>
    <row r="5" spans="1:30" s="8" customFormat="1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</row>
    <row r="8" spans="1:30" x14ac:dyDescent="0.25">
      <c r="A8" s="272" t="s">
        <v>75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</row>
    <row r="12" spans="1:30" ht="18.75" x14ac:dyDescent="0.25">
      <c r="A12" s="265" t="s">
        <v>794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</row>
    <row r="13" spans="1:30" x14ac:dyDescent="0.25">
      <c r="A13" s="272" t="s">
        <v>793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</row>
    <row r="15" spans="1:30" ht="78" customHeight="1" x14ac:dyDescent="0.25">
      <c r="A15" s="277" t="s">
        <v>64</v>
      </c>
      <c r="B15" s="271" t="s">
        <v>19</v>
      </c>
      <c r="C15" s="271" t="s">
        <v>5</v>
      </c>
      <c r="D15" s="271" t="s">
        <v>805</v>
      </c>
      <c r="E15" s="271" t="s">
        <v>806</v>
      </c>
      <c r="F15" s="271" t="s">
        <v>807</v>
      </c>
      <c r="G15" s="271" t="s">
        <v>808</v>
      </c>
      <c r="H15" s="271" t="s">
        <v>809</v>
      </c>
      <c r="I15" s="271"/>
      <c r="J15" s="271"/>
      <c r="K15" s="271"/>
      <c r="L15" s="271"/>
      <c r="M15" s="271"/>
      <c r="N15" s="271"/>
      <c r="O15" s="271"/>
      <c r="P15" s="271"/>
      <c r="Q15" s="271"/>
      <c r="R15" s="271" t="s">
        <v>810</v>
      </c>
      <c r="S15" s="267" t="s">
        <v>757</v>
      </c>
      <c r="T15" s="268"/>
      <c r="U15" s="268"/>
      <c r="V15" s="268"/>
      <c r="W15" s="268"/>
      <c r="X15" s="268"/>
      <c r="Y15" s="268"/>
      <c r="Z15" s="268"/>
      <c r="AA15" s="268"/>
      <c r="AB15" s="268"/>
      <c r="AC15" s="271" t="s">
        <v>7</v>
      </c>
    </row>
    <row r="16" spans="1:30" ht="39" customHeight="1" x14ac:dyDescent="0.25">
      <c r="A16" s="278"/>
      <c r="B16" s="271"/>
      <c r="C16" s="271"/>
      <c r="D16" s="271"/>
      <c r="E16" s="271"/>
      <c r="F16" s="271"/>
      <c r="G16" s="280"/>
      <c r="H16" s="271" t="s">
        <v>9</v>
      </c>
      <c r="I16" s="271"/>
      <c r="J16" s="271"/>
      <c r="K16" s="271"/>
      <c r="L16" s="271"/>
      <c r="M16" s="271" t="s">
        <v>10</v>
      </c>
      <c r="N16" s="271"/>
      <c r="O16" s="271"/>
      <c r="P16" s="271"/>
      <c r="Q16" s="271"/>
      <c r="R16" s="271"/>
      <c r="S16" s="273" t="s">
        <v>25</v>
      </c>
      <c r="T16" s="268"/>
      <c r="U16" s="274" t="s">
        <v>15</v>
      </c>
      <c r="V16" s="274"/>
      <c r="W16" s="274" t="s">
        <v>60</v>
      </c>
      <c r="X16" s="268"/>
      <c r="Y16" s="274" t="s">
        <v>65</v>
      </c>
      <c r="Z16" s="268"/>
      <c r="AA16" s="274" t="s">
        <v>16</v>
      </c>
      <c r="AB16" s="268"/>
      <c r="AC16" s="271"/>
    </row>
    <row r="17" spans="1:29" ht="112.5" customHeight="1" x14ac:dyDescent="0.25">
      <c r="A17" s="278"/>
      <c r="B17" s="271"/>
      <c r="C17" s="271"/>
      <c r="D17" s="271"/>
      <c r="E17" s="271"/>
      <c r="F17" s="271"/>
      <c r="G17" s="280"/>
      <c r="H17" s="275" t="s">
        <v>25</v>
      </c>
      <c r="I17" s="275" t="s">
        <v>15</v>
      </c>
      <c r="J17" s="274" t="s">
        <v>60</v>
      </c>
      <c r="K17" s="275" t="s">
        <v>65</v>
      </c>
      <c r="L17" s="275" t="s">
        <v>16</v>
      </c>
      <c r="M17" s="281" t="s">
        <v>17</v>
      </c>
      <c r="N17" s="281" t="s">
        <v>15</v>
      </c>
      <c r="O17" s="274" t="s">
        <v>60</v>
      </c>
      <c r="P17" s="281" t="s">
        <v>65</v>
      </c>
      <c r="Q17" s="281" t="s">
        <v>16</v>
      </c>
      <c r="R17" s="271"/>
      <c r="S17" s="268"/>
      <c r="T17" s="268"/>
      <c r="U17" s="274"/>
      <c r="V17" s="274"/>
      <c r="W17" s="268"/>
      <c r="X17" s="268"/>
      <c r="Y17" s="268"/>
      <c r="Z17" s="268"/>
      <c r="AA17" s="268"/>
      <c r="AB17" s="268"/>
      <c r="AC17" s="271"/>
    </row>
    <row r="18" spans="1:29" ht="64.5" customHeight="1" x14ac:dyDescent="0.25">
      <c r="A18" s="279"/>
      <c r="B18" s="271"/>
      <c r="C18" s="271"/>
      <c r="D18" s="271"/>
      <c r="E18" s="271"/>
      <c r="F18" s="271"/>
      <c r="G18" s="280"/>
      <c r="H18" s="275"/>
      <c r="I18" s="275"/>
      <c r="J18" s="274"/>
      <c r="K18" s="275"/>
      <c r="L18" s="275"/>
      <c r="M18" s="281"/>
      <c r="N18" s="281"/>
      <c r="O18" s="274"/>
      <c r="P18" s="281"/>
      <c r="Q18" s="281"/>
      <c r="R18" s="27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7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2" t="s">
        <v>76</v>
      </c>
      <c r="B21" s="283"/>
      <c r="C21" s="28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8" t="s">
        <v>787</v>
      </c>
      <c r="B23" s="288"/>
      <c r="C23" s="288"/>
      <c r="D23" s="288"/>
      <c r="E23" s="288"/>
      <c r="F23" s="288"/>
      <c r="G23" s="28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5"/>
    </row>
    <row r="27" spans="1:29" x14ac:dyDescent="0.25">
      <c r="J27" s="286"/>
    </row>
    <row r="28" spans="1:29" x14ac:dyDescent="0.25">
      <c r="J28" s="286"/>
    </row>
    <row r="29" spans="1:29" x14ac:dyDescent="0.25">
      <c r="J29" s="28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73"/>
  <sheetViews>
    <sheetView tabSelected="1" view="pageBreakPreview" zoomScale="85" zoomScaleSheetLayoutView="85" workbookViewId="0">
      <selection activeCell="O29" sqref="O29"/>
    </sheetView>
  </sheetViews>
  <sheetFormatPr defaultRowHeight="11.25" x14ac:dyDescent="0.2"/>
  <cols>
    <col min="1" max="1" width="10.625" style="222" customWidth="1"/>
    <col min="2" max="2" width="74.875" style="390" customWidth="1"/>
    <col min="3" max="3" width="13.5" style="390" customWidth="1"/>
    <col min="4" max="4" width="13.125" style="391" customWidth="1"/>
    <col min="5" max="5" width="13.625" style="391" customWidth="1"/>
    <col min="6" max="6" width="12.5" style="391" customWidth="1"/>
    <col min="7" max="7" width="15.75" style="391" customWidth="1"/>
    <col min="8" max="8" width="11.875" style="391" customWidth="1"/>
    <col min="9" max="9" width="5.375" style="391" customWidth="1"/>
    <col min="10" max="10" width="9.875" style="390" customWidth="1"/>
    <col min="11" max="11" width="10.375" style="391" customWidth="1"/>
    <col min="12" max="12" width="5.375" style="390" customWidth="1"/>
    <col min="13" max="13" width="10.875" style="390" customWidth="1"/>
    <col min="14" max="14" width="6.375" style="390" customWidth="1"/>
    <col min="15" max="15" width="9.75" style="390" customWidth="1"/>
    <col min="16" max="16" width="11.125" style="390" customWidth="1"/>
    <col min="17" max="17" width="7.375" style="390" customWidth="1"/>
    <col min="18" max="18" width="15.5" style="390" customWidth="1"/>
    <col min="19" max="19" width="9.25" style="390" customWidth="1"/>
    <col min="20" max="20" width="6.25" style="390" customWidth="1"/>
    <col min="21" max="21" width="8.875" style="390" customWidth="1"/>
    <col min="22" max="22" width="4.5" style="390" customWidth="1"/>
    <col min="23" max="23" width="9.25" style="390" customWidth="1"/>
    <col min="24" max="24" width="5.75" style="390" customWidth="1"/>
    <col min="25" max="25" width="9.25" style="390" customWidth="1"/>
    <col min="26" max="26" width="7.375" style="390" customWidth="1"/>
    <col min="27" max="28" width="5.125" style="390" customWidth="1"/>
    <col min="29" max="29" width="17.625" style="390" customWidth="1"/>
    <col min="30" max="64" width="9" style="222"/>
    <col min="65" max="65" width="17.375" style="222" customWidth="1"/>
    <col min="66" max="16384" width="9" style="222"/>
  </cols>
  <sheetData>
    <row r="1" spans="1:30" x14ac:dyDescent="0.2">
      <c r="AC1" s="392" t="s">
        <v>54</v>
      </c>
    </row>
    <row r="2" spans="1:30" x14ac:dyDescent="0.2">
      <c r="AC2" s="393" t="s">
        <v>0</v>
      </c>
    </row>
    <row r="3" spans="1:30" x14ac:dyDescent="0.2">
      <c r="AC3" s="393" t="s">
        <v>792</v>
      </c>
    </row>
    <row r="4" spans="1:30" s="223" customFormat="1" x14ac:dyDescent="0.2">
      <c r="A4" s="387" t="s">
        <v>162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  <c r="AA4" s="387"/>
      <c r="AB4" s="387"/>
      <c r="AC4" s="387"/>
    </row>
    <row r="5" spans="1:30" s="223" customFormat="1" ht="18.75" customHeight="1" x14ac:dyDescent="0.2">
      <c r="A5" s="388" t="s">
        <v>1065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224"/>
    </row>
    <row r="6" spans="1:30" s="223" customFormat="1" ht="12" hidden="1" customHeight="1" x14ac:dyDescent="0.2">
      <c r="A6" s="225"/>
      <c r="B6" s="394"/>
      <c r="C6" s="394"/>
      <c r="D6" s="395"/>
      <c r="E6" s="395"/>
      <c r="F6" s="395"/>
      <c r="G6" s="395"/>
      <c r="H6" s="395"/>
      <c r="I6" s="395"/>
      <c r="J6" s="394"/>
      <c r="K6" s="395"/>
      <c r="L6" s="394"/>
      <c r="M6" s="394"/>
      <c r="N6" s="394"/>
      <c r="O6" s="394"/>
      <c r="P6" s="394"/>
      <c r="Q6" s="394"/>
      <c r="R6" s="394"/>
      <c r="S6" s="394"/>
      <c r="T6" s="394"/>
      <c r="U6" s="394"/>
      <c r="V6" s="394"/>
      <c r="W6" s="394"/>
      <c r="X6" s="394"/>
      <c r="Y6" s="394"/>
      <c r="Z6" s="394"/>
      <c r="AA6" s="394"/>
      <c r="AB6" s="394"/>
      <c r="AC6" s="394"/>
    </row>
    <row r="7" spans="1:30" s="223" customFormat="1" ht="18.75" customHeight="1" x14ac:dyDescent="0.2">
      <c r="A7" s="388" t="s">
        <v>859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388"/>
      <c r="AC7" s="388"/>
    </row>
    <row r="8" spans="1:30" x14ac:dyDescent="0.2">
      <c r="A8" s="385" t="s">
        <v>75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  <c r="AC8" s="385"/>
    </row>
    <row r="9" spans="1:30" ht="12" hidden="1" customHeight="1" x14ac:dyDescent="0.2">
      <c r="A9" s="226"/>
      <c r="B9" s="396"/>
      <c r="C9" s="396"/>
      <c r="D9" s="397"/>
      <c r="E9" s="397"/>
      <c r="F9" s="397"/>
      <c r="G9" s="397"/>
      <c r="H9" s="397"/>
      <c r="I9" s="397"/>
      <c r="J9" s="396"/>
      <c r="K9" s="397"/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96"/>
      <c r="AA9" s="396"/>
      <c r="AB9" s="396"/>
      <c r="AC9" s="396"/>
    </row>
    <row r="10" spans="1:30" x14ac:dyDescent="0.2">
      <c r="A10" s="389" t="s">
        <v>1066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9"/>
      <c r="Z10" s="389"/>
      <c r="AA10" s="389"/>
      <c r="AB10" s="389"/>
      <c r="AC10" s="389"/>
    </row>
    <row r="11" spans="1:30" ht="12" hidden="1" customHeight="1" x14ac:dyDescent="0.2"/>
    <row r="12" spans="1:30" x14ac:dyDescent="0.2">
      <c r="A12" s="385" t="s">
        <v>1067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  <c r="AC12" s="386"/>
    </row>
    <row r="13" spans="1:30" x14ac:dyDescent="0.2">
      <c r="A13" s="385" t="s">
        <v>860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5"/>
      <c r="Z13" s="385"/>
      <c r="AA13" s="385"/>
      <c r="AB13" s="385"/>
      <c r="AC13" s="385"/>
    </row>
    <row r="15" spans="1:30" ht="18.75" customHeight="1" x14ac:dyDescent="0.2">
      <c r="A15" s="382" t="s">
        <v>64</v>
      </c>
      <c r="B15" s="381" t="s">
        <v>19</v>
      </c>
      <c r="C15" s="381" t="s">
        <v>5</v>
      </c>
      <c r="D15" s="381" t="s">
        <v>805</v>
      </c>
      <c r="E15" s="381" t="s">
        <v>806</v>
      </c>
      <c r="F15" s="381" t="s">
        <v>1069</v>
      </c>
      <c r="G15" s="381" t="s">
        <v>1070</v>
      </c>
      <c r="H15" s="381" t="s">
        <v>1064</v>
      </c>
      <c r="I15" s="381"/>
      <c r="J15" s="381"/>
      <c r="K15" s="381"/>
      <c r="L15" s="381"/>
      <c r="M15" s="381"/>
      <c r="N15" s="381"/>
      <c r="O15" s="381"/>
      <c r="P15" s="381"/>
      <c r="Q15" s="381"/>
      <c r="R15" s="381" t="s">
        <v>855</v>
      </c>
      <c r="S15" s="381" t="s">
        <v>1071</v>
      </c>
      <c r="T15" s="379"/>
      <c r="U15" s="379"/>
      <c r="V15" s="379"/>
      <c r="W15" s="379"/>
      <c r="X15" s="379"/>
      <c r="Y15" s="379"/>
      <c r="Z15" s="379"/>
      <c r="AA15" s="379"/>
      <c r="AB15" s="379"/>
      <c r="AC15" s="381" t="s">
        <v>7</v>
      </c>
    </row>
    <row r="16" spans="1:30" ht="19.5" customHeight="1" x14ac:dyDescent="0.2">
      <c r="A16" s="383"/>
      <c r="B16" s="381"/>
      <c r="C16" s="381"/>
      <c r="D16" s="381"/>
      <c r="E16" s="381"/>
      <c r="F16" s="381"/>
      <c r="G16" s="379"/>
      <c r="H16" s="381" t="s">
        <v>9</v>
      </c>
      <c r="I16" s="381"/>
      <c r="J16" s="381"/>
      <c r="K16" s="381"/>
      <c r="L16" s="381"/>
      <c r="M16" s="381" t="s">
        <v>10</v>
      </c>
      <c r="N16" s="381"/>
      <c r="O16" s="381"/>
      <c r="P16" s="381"/>
      <c r="Q16" s="381"/>
      <c r="R16" s="381"/>
      <c r="S16" s="378" t="s">
        <v>25</v>
      </c>
      <c r="T16" s="379"/>
      <c r="U16" s="380" t="s">
        <v>15</v>
      </c>
      <c r="V16" s="380"/>
      <c r="W16" s="380" t="s">
        <v>60</v>
      </c>
      <c r="X16" s="379"/>
      <c r="Y16" s="380" t="s">
        <v>65</v>
      </c>
      <c r="Z16" s="379"/>
      <c r="AA16" s="380" t="s">
        <v>16</v>
      </c>
      <c r="AB16" s="379"/>
      <c r="AC16" s="381"/>
    </row>
    <row r="17" spans="1:29" ht="83.25" customHeight="1" x14ac:dyDescent="0.2">
      <c r="A17" s="383"/>
      <c r="B17" s="381"/>
      <c r="C17" s="381"/>
      <c r="D17" s="381"/>
      <c r="E17" s="381"/>
      <c r="F17" s="381"/>
      <c r="G17" s="379"/>
      <c r="H17" s="380" t="s">
        <v>25</v>
      </c>
      <c r="I17" s="380" t="s">
        <v>15</v>
      </c>
      <c r="J17" s="380" t="s">
        <v>60</v>
      </c>
      <c r="K17" s="380" t="s">
        <v>65</v>
      </c>
      <c r="L17" s="380" t="s">
        <v>16</v>
      </c>
      <c r="M17" s="378" t="s">
        <v>17</v>
      </c>
      <c r="N17" s="378" t="s">
        <v>15</v>
      </c>
      <c r="O17" s="380" t="s">
        <v>60</v>
      </c>
      <c r="P17" s="378" t="s">
        <v>65</v>
      </c>
      <c r="Q17" s="378" t="s">
        <v>16</v>
      </c>
      <c r="R17" s="381"/>
      <c r="S17" s="379"/>
      <c r="T17" s="379"/>
      <c r="U17" s="380"/>
      <c r="V17" s="380"/>
      <c r="W17" s="379"/>
      <c r="X17" s="379"/>
      <c r="Y17" s="379"/>
      <c r="Z17" s="379"/>
      <c r="AA17" s="379"/>
      <c r="AB17" s="379"/>
      <c r="AC17" s="381"/>
    </row>
    <row r="18" spans="1:29" ht="21" customHeight="1" x14ac:dyDescent="0.2">
      <c r="A18" s="384"/>
      <c r="B18" s="381"/>
      <c r="C18" s="381"/>
      <c r="D18" s="381"/>
      <c r="E18" s="381"/>
      <c r="F18" s="381"/>
      <c r="G18" s="379"/>
      <c r="H18" s="380"/>
      <c r="I18" s="380"/>
      <c r="J18" s="380"/>
      <c r="K18" s="380"/>
      <c r="L18" s="380"/>
      <c r="M18" s="378"/>
      <c r="N18" s="378"/>
      <c r="O18" s="380"/>
      <c r="P18" s="378"/>
      <c r="Q18" s="378"/>
      <c r="R18" s="381"/>
      <c r="S18" s="264" t="s">
        <v>811</v>
      </c>
      <c r="T18" s="264" t="s">
        <v>8</v>
      </c>
      <c r="U18" s="264" t="s">
        <v>811</v>
      </c>
      <c r="V18" s="264" t="s">
        <v>8</v>
      </c>
      <c r="W18" s="264" t="s">
        <v>811</v>
      </c>
      <c r="X18" s="264" t="s">
        <v>8</v>
      </c>
      <c r="Y18" s="264" t="s">
        <v>811</v>
      </c>
      <c r="Z18" s="264" t="s">
        <v>8</v>
      </c>
      <c r="AA18" s="264" t="s">
        <v>811</v>
      </c>
      <c r="AB18" s="264" t="s">
        <v>8</v>
      </c>
      <c r="AC18" s="381"/>
    </row>
    <row r="19" spans="1:29" ht="24.95" customHeight="1" x14ac:dyDescent="0.2">
      <c r="A19" s="227">
        <v>1</v>
      </c>
      <c r="B19" s="264">
        <f>A19+1</f>
        <v>2</v>
      </c>
      <c r="C19" s="264">
        <f>B19+1</f>
        <v>3</v>
      </c>
      <c r="D19" s="264">
        <f>C19+1</f>
        <v>4</v>
      </c>
      <c r="E19" s="264">
        <v>5</v>
      </c>
      <c r="F19" s="264">
        <f t="shared" ref="F19:AC19" si="0">E19+1</f>
        <v>6</v>
      </c>
      <c r="G19" s="264">
        <f t="shared" si="0"/>
        <v>7</v>
      </c>
      <c r="H19" s="264">
        <f t="shared" si="0"/>
        <v>8</v>
      </c>
      <c r="I19" s="264">
        <f t="shared" si="0"/>
        <v>9</v>
      </c>
      <c r="J19" s="264">
        <f t="shared" si="0"/>
        <v>10</v>
      </c>
      <c r="K19" s="264">
        <f t="shared" si="0"/>
        <v>11</v>
      </c>
      <c r="L19" s="264">
        <f t="shared" si="0"/>
        <v>12</v>
      </c>
      <c r="M19" s="264">
        <f t="shared" si="0"/>
        <v>13</v>
      </c>
      <c r="N19" s="264">
        <f t="shared" si="0"/>
        <v>14</v>
      </c>
      <c r="O19" s="264">
        <f t="shared" si="0"/>
        <v>15</v>
      </c>
      <c r="P19" s="264">
        <f t="shared" si="0"/>
        <v>16</v>
      </c>
      <c r="Q19" s="264">
        <f t="shared" si="0"/>
        <v>17</v>
      </c>
      <c r="R19" s="264">
        <f t="shared" si="0"/>
        <v>18</v>
      </c>
      <c r="S19" s="264">
        <f t="shared" si="0"/>
        <v>19</v>
      </c>
      <c r="T19" s="264">
        <f t="shared" si="0"/>
        <v>20</v>
      </c>
      <c r="U19" s="264">
        <f t="shared" si="0"/>
        <v>21</v>
      </c>
      <c r="V19" s="264">
        <f t="shared" si="0"/>
        <v>22</v>
      </c>
      <c r="W19" s="264">
        <f t="shared" si="0"/>
        <v>23</v>
      </c>
      <c r="X19" s="264">
        <f t="shared" si="0"/>
        <v>24</v>
      </c>
      <c r="Y19" s="264">
        <f t="shared" si="0"/>
        <v>25</v>
      </c>
      <c r="Z19" s="264">
        <f t="shared" si="0"/>
        <v>26</v>
      </c>
      <c r="AA19" s="264">
        <f t="shared" si="0"/>
        <v>27</v>
      </c>
      <c r="AB19" s="264">
        <f t="shared" si="0"/>
        <v>28</v>
      </c>
      <c r="AC19" s="264">
        <f t="shared" si="0"/>
        <v>29</v>
      </c>
    </row>
    <row r="20" spans="1:29" ht="24.95" customHeight="1" x14ac:dyDescent="0.2">
      <c r="A20" s="228" t="s">
        <v>824</v>
      </c>
      <c r="B20" s="229" t="s">
        <v>76</v>
      </c>
      <c r="C20" s="228" t="s">
        <v>825</v>
      </c>
      <c r="D20" s="252">
        <f>D22+D23+D24</f>
        <v>211.96252663599998</v>
      </c>
      <c r="E20" s="252">
        <f>E22+E23+E24</f>
        <v>367.25841765988099</v>
      </c>
      <c r="F20" s="252">
        <f t="shared" ref="F20:G20" si="1">F22+F23+F24</f>
        <v>211.96252663599998</v>
      </c>
      <c r="G20" s="252">
        <f t="shared" si="1"/>
        <v>0</v>
      </c>
      <c r="H20" s="252">
        <f>H22+H23+H24</f>
        <v>211.96252663599998</v>
      </c>
      <c r="I20" s="249">
        <v>0</v>
      </c>
      <c r="J20" s="249">
        <v>0</v>
      </c>
      <c r="K20" s="252">
        <f>K22+K23+K24</f>
        <v>211.96252663599998</v>
      </c>
      <c r="L20" s="249">
        <v>0</v>
      </c>
      <c r="M20" s="252">
        <f>M22+M23+M24</f>
        <v>117.25319195000003</v>
      </c>
      <c r="N20" s="250">
        <v>0</v>
      </c>
      <c r="O20" s="250">
        <v>0</v>
      </c>
      <c r="P20" s="252">
        <f>P22+P23+P24</f>
        <v>117.25319195000003</v>
      </c>
      <c r="Q20" s="249">
        <v>0</v>
      </c>
      <c r="R20" s="249">
        <v>0</v>
      </c>
      <c r="S20" s="249">
        <f>H20-M20</f>
        <v>94.709334685999949</v>
      </c>
      <c r="T20" s="398">
        <f>S20/K20*100</f>
        <v>44.682112536166755</v>
      </c>
      <c r="U20" s="264">
        <v>0</v>
      </c>
      <c r="V20" s="264">
        <v>0</v>
      </c>
      <c r="W20" s="264">
        <v>0</v>
      </c>
      <c r="X20" s="264">
        <v>0</v>
      </c>
      <c r="Y20" s="399">
        <f>K20-P20</f>
        <v>94.709334685999949</v>
      </c>
      <c r="Z20" s="398">
        <f>Y20/K20*100</f>
        <v>44.682112536166755</v>
      </c>
      <c r="AA20" s="264">
        <v>0</v>
      </c>
      <c r="AB20" s="264">
        <v>0</v>
      </c>
      <c r="AC20" s="264"/>
    </row>
    <row r="21" spans="1:29" ht="24.95" customHeight="1" x14ac:dyDescent="0.2">
      <c r="A21" s="228" t="s">
        <v>826</v>
      </c>
      <c r="B21" s="229" t="s">
        <v>827</v>
      </c>
      <c r="C21" s="228"/>
      <c r="D21" s="252">
        <f>D26</f>
        <v>0</v>
      </c>
      <c r="E21" s="252">
        <f>E26</f>
        <v>0</v>
      </c>
      <c r="F21" s="252">
        <f t="shared" ref="F21:H21" si="2">F26</f>
        <v>0</v>
      </c>
      <c r="G21" s="252">
        <f t="shared" si="2"/>
        <v>0</v>
      </c>
      <c r="H21" s="252">
        <f t="shared" si="2"/>
        <v>0</v>
      </c>
      <c r="I21" s="249">
        <v>0</v>
      </c>
      <c r="J21" s="249">
        <v>0</v>
      </c>
      <c r="K21" s="252">
        <f t="shared" ref="K21" si="3">K26</f>
        <v>0</v>
      </c>
      <c r="L21" s="249">
        <v>0</v>
      </c>
      <c r="M21" s="252">
        <f t="shared" ref="M21" si="4">M26</f>
        <v>0</v>
      </c>
      <c r="N21" s="250">
        <v>0</v>
      </c>
      <c r="O21" s="250">
        <v>0</v>
      </c>
      <c r="P21" s="252">
        <f t="shared" ref="P21" si="5">P26</f>
        <v>0</v>
      </c>
      <c r="Q21" s="249">
        <v>0</v>
      </c>
      <c r="R21" s="249">
        <v>0</v>
      </c>
      <c r="S21" s="249">
        <f t="shared" ref="S21:S84" si="6">H21-M21</f>
        <v>0</v>
      </c>
      <c r="T21" s="398" t="e">
        <f t="shared" ref="T21:T84" si="7">S21/K21*100</f>
        <v>#DIV/0!</v>
      </c>
      <c r="U21" s="264">
        <v>0</v>
      </c>
      <c r="V21" s="264">
        <v>0</v>
      </c>
      <c r="W21" s="264">
        <v>0</v>
      </c>
      <c r="X21" s="264">
        <v>0</v>
      </c>
      <c r="Y21" s="399">
        <f t="shared" ref="Y21:Y84" si="8">K21-P21</f>
        <v>0</v>
      </c>
      <c r="Z21" s="398" t="e">
        <f t="shared" ref="Z21:Z84" si="9">Y21/K21*100</f>
        <v>#DIV/0!</v>
      </c>
      <c r="AA21" s="264">
        <v>0</v>
      </c>
      <c r="AB21" s="264">
        <v>0</v>
      </c>
      <c r="AC21" s="264"/>
    </row>
    <row r="22" spans="1:29" ht="24.95" customHeight="1" x14ac:dyDescent="0.2">
      <c r="A22" s="228" t="s">
        <v>828</v>
      </c>
      <c r="B22" s="229" t="s">
        <v>829</v>
      </c>
      <c r="C22" s="228" t="s">
        <v>825</v>
      </c>
      <c r="D22" s="252">
        <f>D34</f>
        <v>149.40713343599998</v>
      </c>
      <c r="E22" s="252">
        <f>E34</f>
        <v>275.7948230156253</v>
      </c>
      <c r="F22" s="252">
        <f t="shared" ref="F22:G22" si="10">F34</f>
        <v>149.40713343599998</v>
      </c>
      <c r="G22" s="252">
        <f t="shared" si="10"/>
        <v>0</v>
      </c>
      <c r="H22" s="252">
        <f>H34</f>
        <v>149.40713343599998</v>
      </c>
      <c r="I22" s="249">
        <v>0</v>
      </c>
      <c r="J22" s="249">
        <v>0</v>
      </c>
      <c r="K22" s="252">
        <f>K34</f>
        <v>149.40713343599998</v>
      </c>
      <c r="L22" s="249">
        <v>0</v>
      </c>
      <c r="M22" s="252">
        <f>M34</f>
        <v>52.951163124000004</v>
      </c>
      <c r="N22" s="250">
        <v>0</v>
      </c>
      <c r="O22" s="250">
        <v>0</v>
      </c>
      <c r="P22" s="252">
        <f>P34</f>
        <v>52.951163124000004</v>
      </c>
      <c r="Q22" s="249">
        <v>0</v>
      </c>
      <c r="R22" s="249">
        <v>0</v>
      </c>
      <c r="S22" s="249">
        <f t="shared" si="6"/>
        <v>96.455970311999977</v>
      </c>
      <c r="T22" s="398">
        <f t="shared" si="7"/>
        <v>64.559146604146477</v>
      </c>
      <c r="U22" s="264">
        <v>0</v>
      </c>
      <c r="V22" s="264">
        <v>0</v>
      </c>
      <c r="W22" s="264">
        <v>0</v>
      </c>
      <c r="X22" s="264">
        <v>0</v>
      </c>
      <c r="Y22" s="399">
        <f t="shared" si="8"/>
        <v>96.455970311999977</v>
      </c>
      <c r="Z22" s="398">
        <f t="shared" si="9"/>
        <v>64.559146604146477</v>
      </c>
      <c r="AA22" s="264">
        <v>0</v>
      </c>
      <c r="AB22" s="264">
        <v>0</v>
      </c>
      <c r="AC22" s="264"/>
    </row>
    <row r="23" spans="1:29" ht="24.95" customHeight="1" x14ac:dyDescent="0.2">
      <c r="A23" s="228" t="s">
        <v>830</v>
      </c>
      <c r="B23" s="229" t="s">
        <v>831</v>
      </c>
      <c r="C23" s="228" t="s">
        <v>825</v>
      </c>
      <c r="D23" s="252">
        <f>D101</f>
        <v>57.981733199999994</v>
      </c>
      <c r="E23" s="252">
        <f>E101</f>
        <v>91.463594644255693</v>
      </c>
      <c r="F23" s="252">
        <f t="shared" ref="F23:H23" si="11">F101</f>
        <v>57.981733199999994</v>
      </c>
      <c r="G23" s="252">
        <f t="shared" si="11"/>
        <v>0</v>
      </c>
      <c r="H23" s="252">
        <f t="shared" si="11"/>
        <v>57.981733199999994</v>
      </c>
      <c r="I23" s="249">
        <v>0</v>
      </c>
      <c r="J23" s="249">
        <v>0</v>
      </c>
      <c r="K23" s="252">
        <f t="shared" ref="K23" si="12">K101</f>
        <v>57.981733199999994</v>
      </c>
      <c r="L23" s="249">
        <v>0</v>
      </c>
      <c r="M23" s="252">
        <f>M101</f>
        <v>60.158048826000027</v>
      </c>
      <c r="N23" s="250">
        <v>0</v>
      </c>
      <c r="O23" s="250">
        <v>0</v>
      </c>
      <c r="P23" s="252">
        <f t="shared" ref="P23" si="13">P101</f>
        <v>60.158048826000027</v>
      </c>
      <c r="Q23" s="249">
        <v>0</v>
      </c>
      <c r="R23" s="249">
        <v>0</v>
      </c>
      <c r="S23" s="249">
        <f t="shared" si="6"/>
        <v>-2.1763156260000329</v>
      </c>
      <c r="T23" s="398">
        <f t="shared" si="7"/>
        <v>-3.7534504504946971</v>
      </c>
      <c r="U23" s="264">
        <v>0</v>
      </c>
      <c r="V23" s="264">
        <v>0</v>
      </c>
      <c r="W23" s="264">
        <v>0</v>
      </c>
      <c r="X23" s="264">
        <v>0</v>
      </c>
      <c r="Y23" s="399">
        <f t="shared" si="8"/>
        <v>-2.1763156260000329</v>
      </c>
      <c r="Z23" s="398">
        <f t="shared" si="9"/>
        <v>-3.7534504504946971</v>
      </c>
      <c r="AA23" s="264">
        <v>0</v>
      </c>
      <c r="AB23" s="264">
        <v>0</v>
      </c>
      <c r="AC23" s="264"/>
    </row>
    <row r="24" spans="1:29" ht="24.95" customHeight="1" x14ac:dyDescent="0.2">
      <c r="A24" s="228" t="s">
        <v>832</v>
      </c>
      <c r="B24" s="229" t="s">
        <v>833</v>
      </c>
      <c r="C24" s="228" t="s">
        <v>825</v>
      </c>
      <c r="D24" s="252">
        <f>D113</f>
        <v>4.5736599999999994</v>
      </c>
      <c r="E24" s="252">
        <f>E113</f>
        <v>0</v>
      </c>
      <c r="F24" s="252">
        <f t="shared" ref="F24:H24" si="14">F113</f>
        <v>4.5736599999999994</v>
      </c>
      <c r="G24" s="252">
        <f t="shared" si="14"/>
        <v>0</v>
      </c>
      <c r="H24" s="252">
        <f t="shared" si="14"/>
        <v>4.5736599999999994</v>
      </c>
      <c r="I24" s="249">
        <v>0</v>
      </c>
      <c r="J24" s="249">
        <v>0</v>
      </c>
      <c r="K24" s="252">
        <f t="shared" ref="K24" si="15">K113</f>
        <v>4.5736599999999994</v>
      </c>
      <c r="L24" s="249">
        <v>0</v>
      </c>
      <c r="M24" s="252">
        <f>M113</f>
        <v>4.14398</v>
      </c>
      <c r="N24" s="250">
        <v>0</v>
      </c>
      <c r="O24" s="250">
        <v>0</v>
      </c>
      <c r="P24" s="252">
        <f t="shared" ref="P24" si="16">P113</f>
        <v>4.14398</v>
      </c>
      <c r="Q24" s="249">
        <v>0</v>
      </c>
      <c r="R24" s="249">
        <v>0</v>
      </c>
      <c r="S24" s="249">
        <f t="shared" si="6"/>
        <v>0.4296799999999994</v>
      </c>
      <c r="T24" s="398">
        <f t="shared" si="7"/>
        <v>9.3946642295229523</v>
      </c>
      <c r="U24" s="264">
        <v>0</v>
      </c>
      <c r="V24" s="264">
        <v>0</v>
      </c>
      <c r="W24" s="264">
        <v>0</v>
      </c>
      <c r="X24" s="264">
        <v>0</v>
      </c>
      <c r="Y24" s="399">
        <f t="shared" si="8"/>
        <v>0.4296799999999994</v>
      </c>
      <c r="Z24" s="398">
        <f t="shared" si="9"/>
        <v>9.3946642295229523</v>
      </c>
      <c r="AA24" s="264">
        <v>0</v>
      </c>
      <c r="AB24" s="264">
        <v>0</v>
      </c>
      <c r="AC24" s="264"/>
    </row>
    <row r="25" spans="1:29" ht="24.95" customHeight="1" x14ac:dyDescent="0.2">
      <c r="A25" s="228">
        <v>1</v>
      </c>
      <c r="B25" s="229" t="s">
        <v>861</v>
      </c>
      <c r="C25" s="228"/>
      <c r="D25" s="252"/>
      <c r="E25" s="400"/>
      <c r="F25" s="252"/>
      <c r="G25" s="252"/>
      <c r="H25" s="252"/>
      <c r="I25" s="249">
        <v>0</v>
      </c>
      <c r="J25" s="249">
        <v>0</v>
      </c>
      <c r="K25" s="252"/>
      <c r="L25" s="249">
        <v>0</v>
      </c>
      <c r="M25" s="252"/>
      <c r="N25" s="250">
        <v>0</v>
      </c>
      <c r="O25" s="250">
        <v>0</v>
      </c>
      <c r="P25" s="252"/>
      <c r="Q25" s="249">
        <v>0</v>
      </c>
      <c r="R25" s="249">
        <v>0</v>
      </c>
      <c r="S25" s="249">
        <f t="shared" si="6"/>
        <v>0</v>
      </c>
      <c r="T25" s="398" t="e">
        <f t="shared" si="7"/>
        <v>#DIV/0!</v>
      </c>
      <c r="U25" s="264">
        <v>0</v>
      </c>
      <c r="V25" s="264">
        <v>0</v>
      </c>
      <c r="W25" s="264">
        <v>0</v>
      </c>
      <c r="X25" s="264">
        <v>0</v>
      </c>
      <c r="Y25" s="399">
        <f t="shared" si="8"/>
        <v>0</v>
      </c>
      <c r="Z25" s="398" t="e">
        <f t="shared" si="9"/>
        <v>#DIV/0!</v>
      </c>
      <c r="AA25" s="264">
        <v>0</v>
      </c>
      <c r="AB25" s="264">
        <v>0</v>
      </c>
      <c r="AC25" s="264"/>
    </row>
    <row r="26" spans="1:29" ht="24.95" customHeight="1" x14ac:dyDescent="0.2">
      <c r="A26" s="228" t="s">
        <v>82</v>
      </c>
      <c r="B26" s="229" t="s">
        <v>834</v>
      </c>
      <c r="C26" s="228" t="s">
        <v>825</v>
      </c>
      <c r="D26" s="252">
        <f>D27</f>
        <v>0</v>
      </c>
      <c r="E26" s="400"/>
      <c r="F26" s="252">
        <f>F27</f>
        <v>0</v>
      </c>
      <c r="G26" s="252">
        <f>G27</f>
        <v>0</v>
      </c>
      <c r="H26" s="252">
        <f>H27</f>
        <v>0</v>
      </c>
      <c r="I26" s="249">
        <v>0</v>
      </c>
      <c r="J26" s="249">
        <v>0</v>
      </c>
      <c r="K26" s="252">
        <f>K27</f>
        <v>0</v>
      </c>
      <c r="L26" s="249">
        <v>0</v>
      </c>
      <c r="M26" s="252">
        <f>M27</f>
        <v>0</v>
      </c>
      <c r="N26" s="250">
        <v>0</v>
      </c>
      <c r="O26" s="250">
        <v>0</v>
      </c>
      <c r="P26" s="252">
        <f>P27</f>
        <v>0</v>
      </c>
      <c r="Q26" s="249">
        <v>0</v>
      </c>
      <c r="R26" s="249">
        <v>0</v>
      </c>
      <c r="S26" s="249">
        <f t="shared" si="6"/>
        <v>0</v>
      </c>
      <c r="T26" s="398" t="e">
        <f t="shared" si="7"/>
        <v>#DIV/0!</v>
      </c>
      <c r="U26" s="264">
        <v>0</v>
      </c>
      <c r="V26" s="264">
        <v>0</v>
      </c>
      <c r="W26" s="264">
        <v>0</v>
      </c>
      <c r="X26" s="264">
        <v>0</v>
      </c>
      <c r="Y26" s="399">
        <f t="shared" si="8"/>
        <v>0</v>
      </c>
      <c r="Z26" s="398" t="e">
        <f t="shared" si="9"/>
        <v>#DIV/0!</v>
      </c>
      <c r="AA26" s="264">
        <v>0</v>
      </c>
      <c r="AB26" s="264">
        <v>0</v>
      </c>
      <c r="AC26" s="264"/>
    </row>
    <row r="27" spans="1:29" ht="24.95" customHeight="1" x14ac:dyDescent="0.2">
      <c r="A27" s="228" t="s">
        <v>84</v>
      </c>
      <c r="B27" s="229" t="s">
        <v>835</v>
      </c>
      <c r="C27" s="228" t="s">
        <v>825</v>
      </c>
      <c r="D27" s="250">
        <f>D28+D30+D32</f>
        <v>0</v>
      </c>
      <c r="E27" s="400"/>
      <c r="F27" s="250">
        <f>F28+F30+F32</f>
        <v>0</v>
      </c>
      <c r="G27" s="250">
        <f>G28+G30+G32</f>
        <v>0</v>
      </c>
      <c r="H27" s="250">
        <f>H28+H30+H32</f>
        <v>0</v>
      </c>
      <c r="I27" s="249">
        <v>0</v>
      </c>
      <c r="J27" s="249">
        <v>0</v>
      </c>
      <c r="K27" s="250">
        <f>K28+K30+K32</f>
        <v>0</v>
      </c>
      <c r="L27" s="249">
        <v>0</v>
      </c>
      <c r="M27" s="250">
        <f>M28+M30+M32</f>
        <v>0</v>
      </c>
      <c r="N27" s="250">
        <v>0</v>
      </c>
      <c r="O27" s="250">
        <v>0</v>
      </c>
      <c r="P27" s="250">
        <f>P28+P30+P32</f>
        <v>0</v>
      </c>
      <c r="Q27" s="249">
        <v>0</v>
      </c>
      <c r="R27" s="249">
        <v>0</v>
      </c>
      <c r="S27" s="249">
        <f t="shared" si="6"/>
        <v>0</v>
      </c>
      <c r="T27" s="398" t="e">
        <f t="shared" si="7"/>
        <v>#DIV/0!</v>
      </c>
      <c r="U27" s="264">
        <v>0</v>
      </c>
      <c r="V27" s="264">
        <v>0</v>
      </c>
      <c r="W27" s="264">
        <v>0</v>
      </c>
      <c r="X27" s="264">
        <v>0</v>
      </c>
      <c r="Y27" s="399">
        <f t="shared" si="8"/>
        <v>0</v>
      </c>
      <c r="Z27" s="398" t="e">
        <f t="shared" si="9"/>
        <v>#DIV/0!</v>
      </c>
      <c r="AA27" s="264">
        <v>0</v>
      </c>
      <c r="AB27" s="264">
        <v>0</v>
      </c>
      <c r="AC27" s="264"/>
    </row>
    <row r="28" spans="1:29" ht="24.95" customHeight="1" x14ac:dyDescent="0.2">
      <c r="A28" s="228" t="s">
        <v>85</v>
      </c>
      <c r="B28" s="229" t="s">
        <v>836</v>
      </c>
      <c r="C28" s="228" t="s">
        <v>856</v>
      </c>
      <c r="D28" s="252">
        <v>0</v>
      </c>
      <c r="E28" s="400"/>
      <c r="F28" s="252">
        <v>0</v>
      </c>
      <c r="G28" s="249">
        <v>0</v>
      </c>
      <c r="H28" s="401">
        <v>0</v>
      </c>
      <c r="I28" s="249">
        <v>0</v>
      </c>
      <c r="J28" s="249">
        <v>0</v>
      </c>
      <c r="K28" s="401">
        <v>0</v>
      </c>
      <c r="L28" s="249">
        <v>0</v>
      </c>
      <c r="M28" s="401">
        <v>0</v>
      </c>
      <c r="N28" s="250">
        <v>0</v>
      </c>
      <c r="O28" s="250">
        <v>0</v>
      </c>
      <c r="P28" s="401">
        <v>0</v>
      </c>
      <c r="Q28" s="249">
        <v>0</v>
      </c>
      <c r="R28" s="249">
        <v>0</v>
      </c>
      <c r="S28" s="249">
        <f t="shared" si="6"/>
        <v>0</v>
      </c>
      <c r="T28" s="398" t="e">
        <f t="shared" si="7"/>
        <v>#DIV/0!</v>
      </c>
      <c r="U28" s="264">
        <v>0</v>
      </c>
      <c r="V28" s="264">
        <v>0</v>
      </c>
      <c r="W28" s="264">
        <v>0</v>
      </c>
      <c r="X28" s="264">
        <v>0</v>
      </c>
      <c r="Y28" s="399">
        <f t="shared" si="8"/>
        <v>0</v>
      </c>
      <c r="Z28" s="398" t="e">
        <f t="shared" si="9"/>
        <v>#DIV/0!</v>
      </c>
      <c r="AA28" s="264">
        <v>0</v>
      </c>
      <c r="AB28" s="264">
        <v>0</v>
      </c>
      <c r="AC28" s="264"/>
    </row>
    <row r="29" spans="1:29" ht="24.95" customHeight="1" x14ac:dyDescent="0.2">
      <c r="A29" s="228" t="s">
        <v>771</v>
      </c>
      <c r="B29" s="229" t="s">
        <v>771</v>
      </c>
      <c r="C29" s="228"/>
      <c r="D29" s="252">
        <v>0</v>
      </c>
      <c r="E29" s="400"/>
      <c r="F29" s="252">
        <v>0</v>
      </c>
      <c r="G29" s="249"/>
      <c r="H29" s="252">
        <v>0</v>
      </c>
      <c r="I29" s="249">
        <v>0</v>
      </c>
      <c r="J29" s="249">
        <v>0</v>
      </c>
      <c r="K29" s="252">
        <v>0</v>
      </c>
      <c r="L29" s="249">
        <v>0</v>
      </c>
      <c r="M29" s="252">
        <v>0</v>
      </c>
      <c r="N29" s="250">
        <v>0</v>
      </c>
      <c r="O29" s="250">
        <v>0</v>
      </c>
      <c r="P29" s="252">
        <v>0</v>
      </c>
      <c r="Q29" s="249">
        <v>0</v>
      </c>
      <c r="R29" s="249"/>
      <c r="S29" s="249">
        <f t="shared" si="6"/>
        <v>0</v>
      </c>
      <c r="T29" s="398" t="e">
        <f t="shared" si="7"/>
        <v>#DIV/0!</v>
      </c>
      <c r="U29" s="264">
        <v>0</v>
      </c>
      <c r="V29" s="264">
        <v>0</v>
      </c>
      <c r="W29" s="264">
        <v>0</v>
      </c>
      <c r="X29" s="264">
        <v>0</v>
      </c>
      <c r="Y29" s="399">
        <f t="shared" si="8"/>
        <v>0</v>
      </c>
      <c r="Z29" s="398" t="e">
        <f t="shared" si="9"/>
        <v>#DIV/0!</v>
      </c>
      <c r="AA29" s="264">
        <v>0</v>
      </c>
      <c r="AB29" s="264">
        <v>0</v>
      </c>
      <c r="AC29" s="264"/>
    </row>
    <row r="30" spans="1:29" ht="24.95" customHeight="1" x14ac:dyDescent="0.2">
      <c r="A30" s="228" t="s">
        <v>87</v>
      </c>
      <c r="B30" s="229" t="s">
        <v>837</v>
      </c>
      <c r="C30" s="228" t="s">
        <v>857</v>
      </c>
      <c r="D30" s="252">
        <v>0</v>
      </c>
      <c r="E30" s="400"/>
      <c r="F30" s="252">
        <v>0</v>
      </c>
      <c r="G30" s="249">
        <v>0</v>
      </c>
      <c r="H30" s="401">
        <v>0</v>
      </c>
      <c r="I30" s="249">
        <v>0</v>
      </c>
      <c r="J30" s="249">
        <v>0</v>
      </c>
      <c r="K30" s="401">
        <v>0</v>
      </c>
      <c r="L30" s="249">
        <v>0</v>
      </c>
      <c r="M30" s="401">
        <v>0</v>
      </c>
      <c r="N30" s="250">
        <v>0</v>
      </c>
      <c r="O30" s="250">
        <v>0</v>
      </c>
      <c r="P30" s="401">
        <v>0</v>
      </c>
      <c r="Q30" s="249">
        <v>0</v>
      </c>
      <c r="R30" s="249">
        <v>0</v>
      </c>
      <c r="S30" s="249">
        <f t="shared" si="6"/>
        <v>0</v>
      </c>
      <c r="T30" s="398" t="e">
        <f t="shared" si="7"/>
        <v>#DIV/0!</v>
      </c>
      <c r="U30" s="264">
        <v>0</v>
      </c>
      <c r="V30" s="264">
        <v>0</v>
      </c>
      <c r="W30" s="264">
        <v>0</v>
      </c>
      <c r="X30" s="264">
        <v>0</v>
      </c>
      <c r="Y30" s="399">
        <f t="shared" si="8"/>
        <v>0</v>
      </c>
      <c r="Z30" s="398" t="e">
        <f t="shared" si="9"/>
        <v>#DIV/0!</v>
      </c>
      <c r="AA30" s="264">
        <v>0</v>
      </c>
      <c r="AB30" s="264">
        <v>0</v>
      </c>
      <c r="AC30" s="264"/>
    </row>
    <row r="31" spans="1:29" ht="24.95" customHeight="1" x14ac:dyDescent="0.2">
      <c r="A31" s="228" t="s">
        <v>771</v>
      </c>
      <c r="B31" s="229" t="s">
        <v>771</v>
      </c>
      <c r="C31" s="228"/>
      <c r="D31" s="252">
        <v>0</v>
      </c>
      <c r="E31" s="400"/>
      <c r="F31" s="252">
        <v>0</v>
      </c>
      <c r="G31" s="249"/>
      <c r="H31" s="252">
        <v>0</v>
      </c>
      <c r="I31" s="249">
        <v>0</v>
      </c>
      <c r="J31" s="249">
        <v>0</v>
      </c>
      <c r="K31" s="252">
        <v>0</v>
      </c>
      <c r="L31" s="249">
        <v>0</v>
      </c>
      <c r="M31" s="252">
        <v>0</v>
      </c>
      <c r="N31" s="250">
        <v>0</v>
      </c>
      <c r="O31" s="250">
        <v>0</v>
      </c>
      <c r="P31" s="252">
        <v>0</v>
      </c>
      <c r="Q31" s="249">
        <v>0</v>
      </c>
      <c r="R31" s="249"/>
      <c r="S31" s="249">
        <f t="shared" si="6"/>
        <v>0</v>
      </c>
      <c r="T31" s="398" t="e">
        <f t="shared" si="7"/>
        <v>#DIV/0!</v>
      </c>
      <c r="U31" s="264">
        <v>0</v>
      </c>
      <c r="V31" s="264">
        <v>0</v>
      </c>
      <c r="W31" s="264">
        <v>0</v>
      </c>
      <c r="X31" s="264">
        <v>0</v>
      </c>
      <c r="Y31" s="399">
        <f t="shared" si="8"/>
        <v>0</v>
      </c>
      <c r="Z31" s="398" t="e">
        <f t="shared" si="9"/>
        <v>#DIV/0!</v>
      </c>
      <c r="AA31" s="264">
        <v>0</v>
      </c>
      <c r="AB31" s="264">
        <v>0</v>
      </c>
      <c r="AC31" s="264"/>
    </row>
    <row r="32" spans="1:29" ht="24.95" customHeight="1" x14ac:dyDescent="0.2">
      <c r="A32" s="228" t="s">
        <v>89</v>
      </c>
      <c r="B32" s="229" t="s">
        <v>838</v>
      </c>
      <c r="C32" s="228" t="s">
        <v>858</v>
      </c>
      <c r="D32" s="252">
        <v>0</v>
      </c>
      <c r="E32" s="400"/>
      <c r="F32" s="252">
        <v>0</v>
      </c>
      <c r="G32" s="249">
        <v>0</v>
      </c>
      <c r="H32" s="401">
        <v>0</v>
      </c>
      <c r="I32" s="249">
        <v>0</v>
      </c>
      <c r="J32" s="249">
        <v>0</v>
      </c>
      <c r="K32" s="401">
        <v>0</v>
      </c>
      <c r="L32" s="249">
        <v>0</v>
      </c>
      <c r="M32" s="401">
        <v>0</v>
      </c>
      <c r="N32" s="250">
        <v>0</v>
      </c>
      <c r="O32" s="250">
        <v>0</v>
      </c>
      <c r="P32" s="401">
        <v>0</v>
      </c>
      <c r="Q32" s="249">
        <v>0</v>
      </c>
      <c r="R32" s="249">
        <v>0</v>
      </c>
      <c r="S32" s="249">
        <f t="shared" si="6"/>
        <v>0</v>
      </c>
      <c r="T32" s="398" t="e">
        <f t="shared" si="7"/>
        <v>#DIV/0!</v>
      </c>
      <c r="U32" s="264">
        <v>0</v>
      </c>
      <c r="V32" s="264">
        <v>0</v>
      </c>
      <c r="W32" s="264">
        <v>0</v>
      </c>
      <c r="X32" s="264">
        <v>0</v>
      </c>
      <c r="Y32" s="399">
        <f t="shared" si="8"/>
        <v>0</v>
      </c>
      <c r="Z32" s="398" t="e">
        <f t="shared" si="9"/>
        <v>#DIV/0!</v>
      </c>
      <c r="AA32" s="264">
        <v>0</v>
      </c>
      <c r="AB32" s="264">
        <v>0</v>
      </c>
      <c r="AC32" s="264"/>
    </row>
    <row r="33" spans="1:29" ht="24.95" customHeight="1" x14ac:dyDescent="0.2">
      <c r="A33" s="228"/>
      <c r="B33" s="229"/>
      <c r="C33" s="228"/>
      <c r="D33" s="250"/>
      <c r="E33" s="400"/>
      <c r="F33" s="250"/>
      <c r="G33" s="249"/>
      <c r="H33" s="252"/>
      <c r="I33" s="249">
        <v>0</v>
      </c>
      <c r="J33" s="249">
        <v>0</v>
      </c>
      <c r="K33" s="252"/>
      <c r="L33" s="249">
        <v>0</v>
      </c>
      <c r="M33" s="252"/>
      <c r="N33" s="250">
        <v>0</v>
      </c>
      <c r="O33" s="250">
        <v>0</v>
      </c>
      <c r="P33" s="252"/>
      <c r="Q33" s="249">
        <v>0</v>
      </c>
      <c r="R33" s="249"/>
      <c r="S33" s="249">
        <f t="shared" si="6"/>
        <v>0</v>
      </c>
      <c r="T33" s="398" t="e">
        <f t="shared" si="7"/>
        <v>#DIV/0!</v>
      </c>
      <c r="U33" s="264">
        <v>0</v>
      </c>
      <c r="V33" s="264">
        <v>0</v>
      </c>
      <c r="W33" s="264">
        <v>0</v>
      </c>
      <c r="X33" s="264">
        <v>0</v>
      </c>
      <c r="Y33" s="399">
        <f t="shared" si="8"/>
        <v>0</v>
      </c>
      <c r="Z33" s="398" t="e">
        <f t="shared" si="9"/>
        <v>#DIV/0!</v>
      </c>
      <c r="AA33" s="264">
        <v>0</v>
      </c>
      <c r="AB33" s="264">
        <v>0</v>
      </c>
      <c r="AC33" s="264"/>
    </row>
    <row r="34" spans="1:29" s="233" customFormat="1" ht="24.95" customHeight="1" x14ac:dyDescent="0.15">
      <c r="A34" s="228" t="s">
        <v>100</v>
      </c>
      <c r="B34" s="229" t="s">
        <v>839</v>
      </c>
      <c r="C34" s="228" t="s">
        <v>825</v>
      </c>
      <c r="D34" s="250">
        <f>D35+D72+D94+D99</f>
        <v>149.40713343599998</v>
      </c>
      <c r="E34" s="250">
        <f>E35+E72+E94+E99</f>
        <v>275.7948230156253</v>
      </c>
      <c r="F34" s="250">
        <f>F35+F72+F94+F99</f>
        <v>149.40713343599998</v>
      </c>
      <c r="G34" s="250">
        <f>G35+G72+G94+G99</f>
        <v>0</v>
      </c>
      <c r="H34" s="250">
        <f>H35+H72+H94+H99</f>
        <v>149.40713343599998</v>
      </c>
      <c r="I34" s="249">
        <v>0</v>
      </c>
      <c r="J34" s="249">
        <v>0</v>
      </c>
      <c r="K34" s="250">
        <f>K35+K72+K94+K99</f>
        <v>149.40713343599998</v>
      </c>
      <c r="L34" s="249">
        <v>0</v>
      </c>
      <c r="M34" s="250">
        <f>M35+M72+M94+M99</f>
        <v>52.951163124000004</v>
      </c>
      <c r="N34" s="250">
        <v>0</v>
      </c>
      <c r="O34" s="250">
        <v>0</v>
      </c>
      <c r="P34" s="250">
        <f>P35+P72+P94+P99</f>
        <v>52.951163124000004</v>
      </c>
      <c r="Q34" s="249">
        <v>0</v>
      </c>
      <c r="R34" s="250">
        <v>0</v>
      </c>
      <c r="S34" s="249">
        <f t="shared" si="6"/>
        <v>96.455970311999977</v>
      </c>
      <c r="T34" s="398">
        <f t="shared" si="7"/>
        <v>64.559146604146477</v>
      </c>
      <c r="U34" s="264">
        <v>0</v>
      </c>
      <c r="V34" s="264">
        <v>0</v>
      </c>
      <c r="W34" s="264">
        <v>0</v>
      </c>
      <c r="X34" s="264">
        <v>0</v>
      </c>
      <c r="Y34" s="399">
        <f t="shared" si="8"/>
        <v>96.455970311999977</v>
      </c>
      <c r="Z34" s="398">
        <f t="shared" si="9"/>
        <v>64.559146604146477</v>
      </c>
      <c r="AA34" s="264">
        <v>0</v>
      </c>
      <c r="AB34" s="264">
        <v>0</v>
      </c>
      <c r="AC34" s="402"/>
    </row>
    <row r="35" spans="1:29" s="233" customFormat="1" ht="24.95" customHeight="1" x14ac:dyDescent="0.15">
      <c r="A35" s="228" t="s">
        <v>101</v>
      </c>
      <c r="B35" s="229" t="s">
        <v>840</v>
      </c>
      <c r="C35" s="228" t="s">
        <v>825</v>
      </c>
      <c r="D35" s="250">
        <f>D36+D70</f>
        <v>62.298004799999973</v>
      </c>
      <c r="E35" s="250">
        <f t="shared" ref="E35:P35" si="17">E36+E70</f>
        <v>131.84999465046468</v>
      </c>
      <c r="F35" s="250">
        <f t="shared" si="17"/>
        <v>62.298004799999973</v>
      </c>
      <c r="G35" s="250">
        <f t="shared" si="17"/>
        <v>0</v>
      </c>
      <c r="H35" s="250">
        <f t="shared" si="17"/>
        <v>62.298004799999973</v>
      </c>
      <c r="I35" s="250">
        <f t="shared" si="17"/>
        <v>0</v>
      </c>
      <c r="J35" s="250">
        <f t="shared" si="17"/>
        <v>0</v>
      </c>
      <c r="K35" s="250">
        <f t="shared" si="17"/>
        <v>62.298004799999973</v>
      </c>
      <c r="L35" s="250">
        <f t="shared" si="17"/>
        <v>0</v>
      </c>
      <c r="M35" s="250">
        <f t="shared" si="17"/>
        <v>26.18511542400001</v>
      </c>
      <c r="N35" s="250">
        <f t="shared" si="17"/>
        <v>0</v>
      </c>
      <c r="O35" s="250">
        <f t="shared" si="17"/>
        <v>0</v>
      </c>
      <c r="P35" s="250">
        <f t="shared" si="17"/>
        <v>26.18511542400001</v>
      </c>
      <c r="Q35" s="249">
        <v>0</v>
      </c>
      <c r="R35" s="250">
        <v>0</v>
      </c>
      <c r="S35" s="249">
        <f t="shared" si="6"/>
        <v>36.112889375999963</v>
      </c>
      <c r="T35" s="398">
        <f t="shared" si="7"/>
        <v>57.967971032035322</v>
      </c>
      <c r="U35" s="264">
        <v>0</v>
      </c>
      <c r="V35" s="264">
        <v>0</v>
      </c>
      <c r="W35" s="264">
        <v>0</v>
      </c>
      <c r="X35" s="264">
        <v>0</v>
      </c>
      <c r="Y35" s="399">
        <f t="shared" si="8"/>
        <v>36.112889375999963</v>
      </c>
      <c r="Z35" s="398">
        <f t="shared" si="9"/>
        <v>57.967971032035322</v>
      </c>
      <c r="AA35" s="264">
        <v>0</v>
      </c>
      <c r="AB35" s="264">
        <v>0</v>
      </c>
      <c r="AC35" s="402"/>
    </row>
    <row r="36" spans="1:29" s="233" customFormat="1" ht="24.95" customHeight="1" x14ac:dyDescent="0.15">
      <c r="A36" s="228" t="s">
        <v>102</v>
      </c>
      <c r="B36" s="229" t="s">
        <v>841</v>
      </c>
      <c r="C36" s="228" t="s">
        <v>825</v>
      </c>
      <c r="D36" s="252">
        <f>SUM(D37:D69)</f>
        <v>60.690004799999976</v>
      </c>
      <c r="E36" s="252">
        <f>SUM(E37:E69)</f>
        <v>131.80199465046468</v>
      </c>
      <c r="F36" s="252">
        <f t="shared" ref="F36:P36" si="18">SUM(F37:F69)</f>
        <v>60.690004799999976</v>
      </c>
      <c r="G36" s="252">
        <f t="shared" si="18"/>
        <v>0</v>
      </c>
      <c r="H36" s="252">
        <f t="shared" si="18"/>
        <v>60.690004799999976</v>
      </c>
      <c r="I36" s="252">
        <f t="shared" si="18"/>
        <v>0</v>
      </c>
      <c r="J36" s="252">
        <f t="shared" si="18"/>
        <v>0</v>
      </c>
      <c r="K36" s="252">
        <f t="shared" si="18"/>
        <v>60.690004799999976</v>
      </c>
      <c r="L36" s="252">
        <f t="shared" si="18"/>
        <v>0</v>
      </c>
      <c r="M36" s="252">
        <f t="shared" si="18"/>
        <v>24.838370700000009</v>
      </c>
      <c r="N36" s="252">
        <f t="shared" si="18"/>
        <v>0</v>
      </c>
      <c r="O36" s="252">
        <f t="shared" si="18"/>
        <v>0</v>
      </c>
      <c r="P36" s="252">
        <f t="shared" si="18"/>
        <v>24.838370700000009</v>
      </c>
      <c r="Q36" s="249">
        <v>0</v>
      </c>
      <c r="R36" s="250">
        <v>0</v>
      </c>
      <c r="S36" s="249">
        <f t="shared" si="6"/>
        <v>35.85163409999997</v>
      </c>
      <c r="T36" s="398">
        <f t="shared" si="7"/>
        <v>59.073374962066218</v>
      </c>
      <c r="U36" s="264">
        <v>0</v>
      </c>
      <c r="V36" s="264">
        <v>0</v>
      </c>
      <c r="W36" s="264">
        <v>0</v>
      </c>
      <c r="X36" s="264">
        <v>0</v>
      </c>
      <c r="Y36" s="399">
        <f t="shared" si="8"/>
        <v>35.85163409999997</v>
      </c>
      <c r="Z36" s="398">
        <f t="shared" si="9"/>
        <v>59.073374962066218</v>
      </c>
      <c r="AA36" s="264">
        <v>0</v>
      </c>
      <c r="AB36" s="264">
        <v>0</v>
      </c>
      <c r="AC36" s="402"/>
    </row>
    <row r="37" spans="1:29" s="234" customFormat="1" ht="24.95" customHeight="1" x14ac:dyDescent="0.15">
      <c r="A37" s="230" t="s">
        <v>717</v>
      </c>
      <c r="B37" s="253" t="s">
        <v>909</v>
      </c>
      <c r="C37" s="254" t="s">
        <v>910</v>
      </c>
      <c r="D37" s="262">
        <v>10.799999999999999</v>
      </c>
      <c r="E37" s="403">
        <v>19.2</v>
      </c>
      <c r="F37" s="262">
        <v>10.799999999999999</v>
      </c>
      <c r="G37" s="262">
        <f t="shared" ref="G37:G69" si="19">SUM(G45:G67)</f>
        <v>0</v>
      </c>
      <c r="H37" s="252">
        <v>10.799999999999999</v>
      </c>
      <c r="I37" s="249">
        <v>0</v>
      </c>
      <c r="J37" s="249">
        <v>0</v>
      </c>
      <c r="K37" s="252">
        <v>10.799999999999999</v>
      </c>
      <c r="L37" s="249">
        <v>0</v>
      </c>
      <c r="M37" s="252">
        <f>N37+O37+P37+Q37</f>
        <v>0</v>
      </c>
      <c r="N37" s="250">
        <v>0</v>
      </c>
      <c r="O37" s="250">
        <v>0</v>
      </c>
      <c r="P37" s="252">
        <v>0</v>
      </c>
      <c r="Q37" s="249">
        <v>0</v>
      </c>
      <c r="R37" s="263">
        <v>0</v>
      </c>
      <c r="S37" s="249">
        <f t="shared" si="6"/>
        <v>10.799999999999999</v>
      </c>
      <c r="T37" s="398">
        <f t="shared" si="7"/>
        <v>100</v>
      </c>
      <c r="U37" s="264">
        <v>0</v>
      </c>
      <c r="V37" s="264">
        <v>0</v>
      </c>
      <c r="W37" s="264">
        <v>0</v>
      </c>
      <c r="X37" s="264">
        <v>0</v>
      </c>
      <c r="Y37" s="399">
        <f t="shared" si="8"/>
        <v>10.799999999999999</v>
      </c>
      <c r="Z37" s="398">
        <f t="shared" si="9"/>
        <v>100</v>
      </c>
      <c r="AA37" s="264">
        <v>0</v>
      </c>
      <c r="AB37" s="264">
        <v>0</v>
      </c>
      <c r="AC37" s="404"/>
    </row>
    <row r="38" spans="1:29" s="234" customFormat="1" ht="24.95" customHeight="1" x14ac:dyDescent="0.15">
      <c r="A38" s="230" t="s">
        <v>718</v>
      </c>
      <c r="B38" s="253" t="s">
        <v>911</v>
      </c>
      <c r="C38" s="254" t="s">
        <v>912</v>
      </c>
      <c r="D38" s="262">
        <v>5.3214936000000002</v>
      </c>
      <c r="E38" s="403">
        <v>7.5365260346491301</v>
      </c>
      <c r="F38" s="262">
        <v>5.3214936000000002</v>
      </c>
      <c r="G38" s="262">
        <f t="shared" si="19"/>
        <v>0</v>
      </c>
      <c r="H38" s="251">
        <v>5.3214936000000002</v>
      </c>
      <c r="I38" s="249">
        <v>0</v>
      </c>
      <c r="J38" s="249">
        <v>0</v>
      </c>
      <c r="K38" s="251">
        <v>5.3214936000000002</v>
      </c>
      <c r="L38" s="249">
        <v>0</v>
      </c>
      <c r="M38" s="252">
        <f t="shared" ref="M38:M69" si="20">N38+O38+P38+Q38</f>
        <v>0</v>
      </c>
      <c r="N38" s="250">
        <v>0</v>
      </c>
      <c r="O38" s="250">
        <v>0</v>
      </c>
      <c r="P38" s="251">
        <v>0</v>
      </c>
      <c r="Q38" s="249">
        <v>0</v>
      </c>
      <c r="R38" s="263">
        <v>0</v>
      </c>
      <c r="S38" s="249">
        <f t="shared" si="6"/>
        <v>5.3214936000000002</v>
      </c>
      <c r="T38" s="398">
        <f t="shared" si="7"/>
        <v>100</v>
      </c>
      <c r="U38" s="264">
        <v>0</v>
      </c>
      <c r="V38" s="264">
        <v>0</v>
      </c>
      <c r="W38" s="264">
        <v>0</v>
      </c>
      <c r="X38" s="264">
        <v>0</v>
      </c>
      <c r="Y38" s="399">
        <f t="shared" si="8"/>
        <v>5.3214936000000002</v>
      </c>
      <c r="Z38" s="398">
        <f t="shared" si="9"/>
        <v>100</v>
      </c>
      <c r="AA38" s="264">
        <v>0</v>
      </c>
      <c r="AB38" s="264">
        <v>0</v>
      </c>
      <c r="AC38" s="404"/>
    </row>
    <row r="39" spans="1:29" s="234" customFormat="1" ht="24.95" customHeight="1" x14ac:dyDescent="0.15">
      <c r="A39" s="230" t="s">
        <v>719</v>
      </c>
      <c r="B39" s="253" t="s">
        <v>913</v>
      </c>
      <c r="C39" s="254" t="s">
        <v>914</v>
      </c>
      <c r="D39" s="262">
        <v>3.0414096000000002</v>
      </c>
      <c r="E39" s="403">
        <v>3.4745020424674555</v>
      </c>
      <c r="F39" s="262">
        <v>3.0414096000000002</v>
      </c>
      <c r="G39" s="262">
        <f>SUM(G47:G69)</f>
        <v>0</v>
      </c>
      <c r="H39" s="262">
        <v>3.0414096000000002</v>
      </c>
      <c r="I39" s="249">
        <v>0</v>
      </c>
      <c r="J39" s="249">
        <v>0</v>
      </c>
      <c r="K39" s="262">
        <v>3.0414096000000002</v>
      </c>
      <c r="L39" s="249">
        <v>0</v>
      </c>
      <c r="M39" s="252">
        <f t="shared" si="20"/>
        <v>0</v>
      </c>
      <c r="N39" s="250">
        <v>0</v>
      </c>
      <c r="O39" s="250">
        <v>0</v>
      </c>
      <c r="P39" s="262">
        <v>0</v>
      </c>
      <c r="Q39" s="249">
        <v>0</v>
      </c>
      <c r="R39" s="263">
        <v>0</v>
      </c>
      <c r="S39" s="249">
        <f t="shared" si="6"/>
        <v>3.0414096000000002</v>
      </c>
      <c r="T39" s="398">
        <f t="shared" si="7"/>
        <v>100</v>
      </c>
      <c r="U39" s="264">
        <v>0</v>
      </c>
      <c r="V39" s="264">
        <v>0</v>
      </c>
      <c r="W39" s="264">
        <v>0</v>
      </c>
      <c r="X39" s="264">
        <v>0</v>
      </c>
      <c r="Y39" s="399">
        <f t="shared" si="8"/>
        <v>3.0414096000000002</v>
      </c>
      <c r="Z39" s="398">
        <f t="shared" si="9"/>
        <v>100</v>
      </c>
      <c r="AA39" s="264">
        <v>0</v>
      </c>
      <c r="AB39" s="264">
        <v>0</v>
      </c>
      <c r="AC39" s="404"/>
    </row>
    <row r="40" spans="1:29" s="234" customFormat="1" ht="24.95" customHeight="1" x14ac:dyDescent="0.15">
      <c r="A40" s="230" t="s">
        <v>879</v>
      </c>
      <c r="B40" s="253" t="s">
        <v>915</v>
      </c>
      <c r="C40" s="254" t="s">
        <v>916</v>
      </c>
      <c r="D40" s="262">
        <v>3.3767963999999999</v>
      </c>
      <c r="E40" s="403">
        <v>4.546400591757024</v>
      </c>
      <c r="F40" s="262">
        <v>3.3767963999999999</v>
      </c>
      <c r="G40" s="262">
        <f t="shared" si="19"/>
        <v>0</v>
      </c>
      <c r="H40" s="262">
        <v>3.3767963999999999</v>
      </c>
      <c r="I40" s="249">
        <v>0</v>
      </c>
      <c r="J40" s="249">
        <v>0</v>
      </c>
      <c r="K40" s="262">
        <v>3.3767963999999999</v>
      </c>
      <c r="L40" s="249">
        <v>0</v>
      </c>
      <c r="M40" s="252">
        <f t="shared" si="20"/>
        <v>0</v>
      </c>
      <c r="N40" s="250">
        <v>0</v>
      </c>
      <c r="O40" s="250">
        <v>0</v>
      </c>
      <c r="P40" s="262">
        <v>0</v>
      </c>
      <c r="Q40" s="249">
        <v>0</v>
      </c>
      <c r="R40" s="249">
        <v>0</v>
      </c>
      <c r="S40" s="249">
        <f t="shared" si="6"/>
        <v>3.3767963999999999</v>
      </c>
      <c r="T40" s="398">
        <f t="shared" si="7"/>
        <v>100</v>
      </c>
      <c r="U40" s="264">
        <v>0</v>
      </c>
      <c r="V40" s="264">
        <v>0</v>
      </c>
      <c r="W40" s="264">
        <v>0</v>
      </c>
      <c r="X40" s="264">
        <v>0</v>
      </c>
      <c r="Y40" s="399">
        <f t="shared" si="8"/>
        <v>3.3767963999999999</v>
      </c>
      <c r="Z40" s="398">
        <f t="shared" si="9"/>
        <v>100</v>
      </c>
      <c r="AA40" s="264">
        <v>0</v>
      </c>
      <c r="AB40" s="264">
        <v>0</v>
      </c>
      <c r="AC40" s="404"/>
    </row>
    <row r="41" spans="1:29" s="234" customFormat="1" ht="24.95" customHeight="1" x14ac:dyDescent="0.15">
      <c r="A41" s="230" t="s">
        <v>880</v>
      </c>
      <c r="B41" s="253" t="s">
        <v>917</v>
      </c>
      <c r="C41" s="254" t="s">
        <v>918</v>
      </c>
      <c r="D41" s="262">
        <v>1.0529592000000001</v>
      </c>
      <c r="E41" s="403">
        <v>1.204270510899456</v>
      </c>
      <c r="F41" s="262">
        <v>1.0529592000000001</v>
      </c>
      <c r="G41" s="262">
        <f t="shared" si="19"/>
        <v>0</v>
      </c>
      <c r="H41" s="262">
        <v>1.0529592000000001</v>
      </c>
      <c r="I41" s="249">
        <v>0</v>
      </c>
      <c r="J41" s="249">
        <v>0</v>
      </c>
      <c r="K41" s="262">
        <v>1.0529592000000001</v>
      </c>
      <c r="L41" s="249">
        <v>0</v>
      </c>
      <c r="M41" s="252">
        <f t="shared" si="20"/>
        <v>0</v>
      </c>
      <c r="N41" s="250">
        <v>0</v>
      </c>
      <c r="O41" s="250">
        <v>0</v>
      </c>
      <c r="P41" s="262">
        <v>0</v>
      </c>
      <c r="Q41" s="249">
        <v>0</v>
      </c>
      <c r="R41" s="249">
        <v>0</v>
      </c>
      <c r="S41" s="249">
        <f t="shared" si="6"/>
        <v>1.0529592000000001</v>
      </c>
      <c r="T41" s="398">
        <f t="shared" si="7"/>
        <v>100</v>
      </c>
      <c r="U41" s="264">
        <v>0</v>
      </c>
      <c r="V41" s="264">
        <v>0</v>
      </c>
      <c r="W41" s="264">
        <v>0</v>
      </c>
      <c r="X41" s="264">
        <v>0</v>
      </c>
      <c r="Y41" s="399">
        <f t="shared" si="8"/>
        <v>1.0529592000000001</v>
      </c>
      <c r="Z41" s="398">
        <f t="shared" si="9"/>
        <v>100</v>
      </c>
      <c r="AA41" s="264">
        <v>0</v>
      </c>
      <c r="AB41" s="264">
        <v>0</v>
      </c>
      <c r="AC41" s="404"/>
    </row>
    <row r="42" spans="1:29" s="234" customFormat="1" ht="24.95" customHeight="1" x14ac:dyDescent="0.15">
      <c r="A42" s="230" t="s">
        <v>881</v>
      </c>
      <c r="B42" s="253" t="s">
        <v>919</v>
      </c>
      <c r="C42" s="254" t="s">
        <v>920</v>
      </c>
      <c r="D42" s="262">
        <v>10.043634000000003</v>
      </c>
      <c r="E42" s="403">
        <v>10.143827573368768</v>
      </c>
      <c r="F42" s="262">
        <v>10.043634000000003</v>
      </c>
      <c r="G42" s="262">
        <f t="shared" si="19"/>
        <v>0</v>
      </c>
      <c r="H42" s="262">
        <v>10.043634000000003</v>
      </c>
      <c r="I42" s="249">
        <v>0</v>
      </c>
      <c r="J42" s="249">
        <v>0</v>
      </c>
      <c r="K42" s="262">
        <v>10.043634000000003</v>
      </c>
      <c r="L42" s="249">
        <v>0</v>
      </c>
      <c r="M42" s="252">
        <f t="shared" si="20"/>
        <v>0</v>
      </c>
      <c r="N42" s="250">
        <v>0</v>
      </c>
      <c r="O42" s="250">
        <v>0</v>
      </c>
      <c r="P42" s="262">
        <v>0</v>
      </c>
      <c r="Q42" s="249">
        <v>0</v>
      </c>
      <c r="R42" s="249">
        <v>0</v>
      </c>
      <c r="S42" s="249">
        <f t="shared" si="6"/>
        <v>10.043634000000003</v>
      </c>
      <c r="T42" s="398">
        <f t="shared" si="7"/>
        <v>100</v>
      </c>
      <c r="U42" s="264">
        <v>0</v>
      </c>
      <c r="V42" s="264">
        <v>0</v>
      </c>
      <c r="W42" s="264">
        <v>0</v>
      </c>
      <c r="X42" s="264">
        <v>0</v>
      </c>
      <c r="Y42" s="399">
        <f t="shared" si="8"/>
        <v>10.043634000000003</v>
      </c>
      <c r="Z42" s="398">
        <f t="shared" si="9"/>
        <v>100</v>
      </c>
      <c r="AA42" s="264">
        <v>0</v>
      </c>
      <c r="AB42" s="264">
        <v>0</v>
      </c>
      <c r="AC42" s="404"/>
    </row>
    <row r="43" spans="1:29" s="234" customFormat="1" ht="24.95" customHeight="1" x14ac:dyDescent="0.15">
      <c r="A43" s="230" t="s">
        <v>882</v>
      </c>
      <c r="B43" s="253" t="s">
        <v>921</v>
      </c>
      <c r="C43" s="254" t="s">
        <v>922</v>
      </c>
      <c r="D43" s="262">
        <v>2.6891999999999996</v>
      </c>
      <c r="E43" s="403">
        <v>52.758279099942897</v>
      </c>
      <c r="F43" s="262">
        <v>2.6891999999999996</v>
      </c>
      <c r="G43" s="262">
        <f t="shared" si="19"/>
        <v>0</v>
      </c>
      <c r="H43" s="262">
        <v>2.6891999999999996</v>
      </c>
      <c r="I43" s="249">
        <v>0</v>
      </c>
      <c r="J43" s="249">
        <v>0</v>
      </c>
      <c r="K43" s="262">
        <v>2.6891999999999996</v>
      </c>
      <c r="L43" s="249">
        <v>0</v>
      </c>
      <c r="M43" s="252">
        <f t="shared" si="20"/>
        <v>0</v>
      </c>
      <c r="N43" s="250">
        <v>0</v>
      </c>
      <c r="O43" s="250">
        <v>0</v>
      </c>
      <c r="P43" s="262">
        <v>0</v>
      </c>
      <c r="Q43" s="249">
        <v>0</v>
      </c>
      <c r="R43" s="249">
        <v>0</v>
      </c>
      <c r="S43" s="249">
        <f t="shared" si="6"/>
        <v>2.6891999999999996</v>
      </c>
      <c r="T43" s="398">
        <f t="shared" si="7"/>
        <v>100</v>
      </c>
      <c r="U43" s="264">
        <v>0</v>
      </c>
      <c r="V43" s="264">
        <v>0</v>
      </c>
      <c r="W43" s="264">
        <v>0</v>
      </c>
      <c r="X43" s="264">
        <v>0</v>
      </c>
      <c r="Y43" s="399">
        <f t="shared" si="8"/>
        <v>2.6891999999999996</v>
      </c>
      <c r="Z43" s="398">
        <f t="shared" si="9"/>
        <v>100</v>
      </c>
      <c r="AA43" s="264">
        <v>0</v>
      </c>
      <c r="AB43" s="264">
        <v>0</v>
      </c>
      <c r="AC43" s="404"/>
    </row>
    <row r="44" spans="1:29" s="234" customFormat="1" ht="24.95" customHeight="1" x14ac:dyDescent="0.15">
      <c r="A44" s="230" t="s">
        <v>883</v>
      </c>
      <c r="B44" s="255" t="s">
        <v>923</v>
      </c>
      <c r="C44" s="256" t="s">
        <v>924</v>
      </c>
      <c r="D44" s="262">
        <v>2.4268344000000002</v>
      </c>
      <c r="E44" s="403">
        <v>5.6030639999999998</v>
      </c>
      <c r="F44" s="262">
        <v>2.4268344000000002</v>
      </c>
      <c r="G44" s="262">
        <f t="shared" si="19"/>
        <v>0</v>
      </c>
      <c r="H44" s="262">
        <v>2.4268344000000002</v>
      </c>
      <c r="I44" s="249">
        <v>0</v>
      </c>
      <c r="J44" s="249">
        <v>0</v>
      </c>
      <c r="K44" s="262">
        <v>2.4268344000000002</v>
      </c>
      <c r="L44" s="249">
        <v>0</v>
      </c>
      <c r="M44" s="252">
        <f t="shared" si="20"/>
        <v>2.3325983999999997</v>
      </c>
      <c r="N44" s="250">
        <v>0</v>
      </c>
      <c r="O44" s="250">
        <v>0</v>
      </c>
      <c r="P44" s="262">
        <v>2.3325983999999997</v>
      </c>
      <c r="Q44" s="249">
        <v>0</v>
      </c>
      <c r="R44" s="249">
        <v>0</v>
      </c>
      <c r="S44" s="249">
        <f t="shared" si="6"/>
        <v>9.4236000000000431E-2</v>
      </c>
      <c r="T44" s="398">
        <f t="shared" si="7"/>
        <v>3.8830832462239875</v>
      </c>
      <c r="U44" s="264">
        <v>0</v>
      </c>
      <c r="V44" s="264">
        <v>0</v>
      </c>
      <c r="W44" s="264">
        <v>0</v>
      </c>
      <c r="X44" s="264">
        <v>0</v>
      </c>
      <c r="Y44" s="399">
        <f t="shared" si="8"/>
        <v>9.4236000000000431E-2</v>
      </c>
      <c r="Z44" s="398">
        <f t="shared" si="9"/>
        <v>3.8830832462239875</v>
      </c>
      <c r="AA44" s="264">
        <v>0</v>
      </c>
      <c r="AB44" s="264">
        <v>0</v>
      </c>
      <c r="AC44" s="404"/>
    </row>
    <row r="45" spans="1:29" s="234" customFormat="1" ht="24.95" customHeight="1" x14ac:dyDescent="0.15">
      <c r="A45" s="230" t="s">
        <v>884</v>
      </c>
      <c r="B45" s="255" t="s">
        <v>925</v>
      </c>
      <c r="C45" s="257" t="s">
        <v>924</v>
      </c>
      <c r="D45" s="262">
        <v>3.2021051999999997</v>
      </c>
      <c r="E45" s="403">
        <v>5.0339916723392033</v>
      </c>
      <c r="F45" s="262">
        <v>3.2021051999999997</v>
      </c>
      <c r="G45" s="262">
        <f t="shared" si="19"/>
        <v>0</v>
      </c>
      <c r="H45" s="262">
        <v>3.2021051999999997</v>
      </c>
      <c r="I45" s="249">
        <v>0</v>
      </c>
      <c r="J45" s="249">
        <v>0</v>
      </c>
      <c r="K45" s="262">
        <v>3.2021051999999997</v>
      </c>
      <c r="L45" s="249">
        <v>0</v>
      </c>
      <c r="M45" s="252">
        <f t="shared" si="20"/>
        <v>3.202104999999996</v>
      </c>
      <c r="N45" s="250">
        <v>0</v>
      </c>
      <c r="O45" s="250">
        <v>0</v>
      </c>
      <c r="P45" s="262">
        <v>3.202104999999996</v>
      </c>
      <c r="Q45" s="249">
        <v>0</v>
      </c>
      <c r="R45" s="249">
        <v>0</v>
      </c>
      <c r="S45" s="249">
        <f t="shared" si="6"/>
        <v>2.0000000366948711E-7</v>
      </c>
      <c r="T45" s="398">
        <f t="shared" si="7"/>
        <v>6.2458910990646758E-6</v>
      </c>
      <c r="U45" s="264">
        <v>0</v>
      </c>
      <c r="V45" s="264">
        <v>0</v>
      </c>
      <c r="W45" s="264">
        <v>0</v>
      </c>
      <c r="X45" s="264">
        <v>0</v>
      </c>
      <c r="Y45" s="399">
        <f t="shared" si="8"/>
        <v>2.0000000366948711E-7</v>
      </c>
      <c r="Z45" s="398">
        <f t="shared" si="9"/>
        <v>6.2458910990646758E-6</v>
      </c>
      <c r="AA45" s="264">
        <v>0</v>
      </c>
      <c r="AB45" s="264">
        <v>0</v>
      </c>
      <c r="AC45" s="404"/>
    </row>
    <row r="46" spans="1:29" s="234" customFormat="1" ht="24.95" customHeight="1" x14ac:dyDescent="0.15">
      <c r="A46" s="230" t="s">
        <v>885</v>
      </c>
      <c r="B46" s="255" t="s">
        <v>926</v>
      </c>
      <c r="C46" s="257" t="s">
        <v>927</v>
      </c>
      <c r="D46" s="262">
        <v>2.4682764000000001</v>
      </c>
      <c r="E46" s="403">
        <v>3.0836726608765201</v>
      </c>
      <c r="F46" s="262">
        <v>2.4682764000000001</v>
      </c>
      <c r="G46" s="262">
        <f t="shared" si="19"/>
        <v>0</v>
      </c>
      <c r="H46" s="262">
        <v>2.4682764000000001</v>
      </c>
      <c r="I46" s="249">
        <v>0</v>
      </c>
      <c r="J46" s="249">
        <v>0</v>
      </c>
      <c r="K46" s="262">
        <v>2.4682764000000001</v>
      </c>
      <c r="L46" s="249">
        <v>0</v>
      </c>
      <c r="M46" s="252">
        <f t="shared" si="20"/>
        <v>2.4682764000000001</v>
      </c>
      <c r="N46" s="250">
        <v>0</v>
      </c>
      <c r="O46" s="250">
        <v>0</v>
      </c>
      <c r="P46" s="262">
        <v>2.4682764000000001</v>
      </c>
      <c r="Q46" s="249">
        <v>0</v>
      </c>
      <c r="R46" s="249">
        <v>0</v>
      </c>
      <c r="S46" s="249">
        <f t="shared" si="6"/>
        <v>0</v>
      </c>
      <c r="T46" s="398">
        <f t="shared" si="7"/>
        <v>0</v>
      </c>
      <c r="U46" s="264">
        <v>0</v>
      </c>
      <c r="V46" s="264">
        <v>0</v>
      </c>
      <c r="W46" s="264">
        <v>0</v>
      </c>
      <c r="X46" s="264">
        <v>0</v>
      </c>
      <c r="Y46" s="399">
        <f t="shared" si="8"/>
        <v>0</v>
      </c>
      <c r="Z46" s="398">
        <f t="shared" si="9"/>
        <v>0</v>
      </c>
      <c r="AA46" s="264">
        <v>0</v>
      </c>
      <c r="AB46" s="264">
        <v>0</v>
      </c>
      <c r="AC46" s="404"/>
    </row>
    <row r="47" spans="1:29" ht="24.95" customHeight="1" x14ac:dyDescent="0.2">
      <c r="A47" s="230" t="s">
        <v>886</v>
      </c>
      <c r="B47" s="255" t="s">
        <v>928</v>
      </c>
      <c r="C47" s="257" t="s">
        <v>929</v>
      </c>
      <c r="D47" s="405">
        <v>2.6484815999999998</v>
      </c>
      <c r="E47" s="400">
        <v>3.4080050907206516</v>
      </c>
      <c r="F47" s="405">
        <v>2.6484815999999998</v>
      </c>
      <c r="G47" s="262">
        <f t="shared" si="19"/>
        <v>0</v>
      </c>
      <c r="H47" s="251">
        <v>2.6484815999999998</v>
      </c>
      <c r="I47" s="249">
        <v>0</v>
      </c>
      <c r="J47" s="249">
        <v>0</v>
      </c>
      <c r="K47" s="251">
        <v>2.6484815999999998</v>
      </c>
      <c r="L47" s="249">
        <v>0</v>
      </c>
      <c r="M47" s="252">
        <f t="shared" si="20"/>
        <v>2.6484815999999998</v>
      </c>
      <c r="N47" s="250">
        <v>0</v>
      </c>
      <c r="O47" s="250">
        <v>0</v>
      </c>
      <c r="P47" s="251">
        <v>2.6484815999999998</v>
      </c>
      <c r="Q47" s="249">
        <v>0</v>
      </c>
      <c r="R47" s="249">
        <v>0</v>
      </c>
      <c r="S47" s="249">
        <f t="shared" si="6"/>
        <v>0</v>
      </c>
      <c r="T47" s="398">
        <f t="shared" si="7"/>
        <v>0</v>
      </c>
      <c r="U47" s="264">
        <v>0</v>
      </c>
      <c r="V47" s="264">
        <v>0</v>
      </c>
      <c r="W47" s="264">
        <v>0</v>
      </c>
      <c r="X47" s="264">
        <v>0</v>
      </c>
      <c r="Y47" s="399">
        <f t="shared" si="8"/>
        <v>0</v>
      </c>
      <c r="Z47" s="398">
        <f t="shared" si="9"/>
        <v>0</v>
      </c>
      <c r="AA47" s="264">
        <v>0</v>
      </c>
      <c r="AB47" s="264">
        <v>0</v>
      </c>
      <c r="AC47" s="264"/>
    </row>
    <row r="48" spans="1:29" ht="24.95" customHeight="1" x14ac:dyDescent="0.2">
      <c r="A48" s="230" t="s">
        <v>887</v>
      </c>
      <c r="B48" s="255" t="s">
        <v>930</v>
      </c>
      <c r="C48" s="257" t="s">
        <v>931</v>
      </c>
      <c r="D48" s="405">
        <v>2.6215464000000002</v>
      </c>
      <c r="E48" s="400">
        <v>3.3746833734435717</v>
      </c>
      <c r="F48" s="405">
        <v>2.6215464000000002</v>
      </c>
      <c r="G48" s="262">
        <f t="shared" si="19"/>
        <v>0</v>
      </c>
      <c r="H48" s="251">
        <v>2.6215464000000002</v>
      </c>
      <c r="I48" s="249">
        <v>0</v>
      </c>
      <c r="J48" s="249">
        <v>0</v>
      </c>
      <c r="K48" s="251">
        <v>2.6215464000000002</v>
      </c>
      <c r="L48" s="249">
        <v>0</v>
      </c>
      <c r="M48" s="252">
        <f t="shared" si="20"/>
        <v>2.7472334600000039</v>
      </c>
      <c r="N48" s="250">
        <v>0</v>
      </c>
      <c r="O48" s="250">
        <v>0</v>
      </c>
      <c r="P48" s="251">
        <v>2.7472334600000039</v>
      </c>
      <c r="Q48" s="249">
        <v>0</v>
      </c>
      <c r="R48" s="249">
        <v>0</v>
      </c>
      <c r="S48" s="249">
        <f t="shared" si="6"/>
        <v>-0.12568706000000374</v>
      </c>
      <c r="T48" s="398">
        <f t="shared" si="7"/>
        <v>-4.7943862446990728</v>
      </c>
      <c r="U48" s="264">
        <v>0</v>
      </c>
      <c r="V48" s="264">
        <v>0</v>
      </c>
      <c r="W48" s="264">
        <v>0</v>
      </c>
      <c r="X48" s="264">
        <v>0</v>
      </c>
      <c r="Y48" s="399">
        <f t="shared" si="8"/>
        <v>-0.12568706000000374</v>
      </c>
      <c r="Z48" s="398">
        <f t="shared" si="9"/>
        <v>-4.7943862446990728</v>
      </c>
      <c r="AA48" s="264">
        <v>0</v>
      </c>
      <c r="AB48" s="264">
        <v>0</v>
      </c>
      <c r="AC48" s="264"/>
    </row>
    <row r="49" spans="1:29" ht="24.95" customHeight="1" x14ac:dyDescent="0.2">
      <c r="A49" s="230" t="s">
        <v>888</v>
      </c>
      <c r="B49" s="258" t="s">
        <v>932</v>
      </c>
      <c r="C49" s="259" t="s">
        <v>933</v>
      </c>
      <c r="D49" s="405">
        <v>1.2</v>
      </c>
      <c r="E49" s="400">
        <v>1.284</v>
      </c>
      <c r="F49" s="405">
        <v>1.2</v>
      </c>
      <c r="G49" s="262">
        <f t="shared" si="19"/>
        <v>0</v>
      </c>
      <c r="H49" s="251">
        <v>1.2</v>
      </c>
      <c r="I49" s="249">
        <v>0</v>
      </c>
      <c r="J49" s="249">
        <v>0</v>
      </c>
      <c r="K49" s="251">
        <v>1.2</v>
      </c>
      <c r="L49" s="249">
        <v>0</v>
      </c>
      <c r="M49" s="252">
        <f t="shared" si="20"/>
        <v>1.297290576</v>
      </c>
      <c r="N49" s="250">
        <v>0</v>
      </c>
      <c r="O49" s="250">
        <v>0</v>
      </c>
      <c r="P49" s="251">
        <v>1.297290576</v>
      </c>
      <c r="Q49" s="249">
        <v>0</v>
      </c>
      <c r="R49" s="249">
        <v>0</v>
      </c>
      <c r="S49" s="249">
        <f t="shared" si="6"/>
        <v>-9.7290576000000017E-2</v>
      </c>
      <c r="T49" s="398">
        <f t="shared" si="7"/>
        <v>-8.1075480000000013</v>
      </c>
      <c r="U49" s="264">
        <v>0</v>
      </c>
      <c r="V49" s="264">
        <v>0</v>
      </c>
      <c r="W49" s="264">
        <v>0</v>
      </c>
      <c r="X49" s="264">
        <v>0</v>
      </c>
      <c r="Y49" s="399">
        <f t="shared" si="8"/>
        <v>-9.7290576000000017E-2</v>
      </c>
      <c r="Z49" s="398">
        <f t="shared" si="9"/>
        <v>-8.1075480000000013</v>
      </c>
      <c r="AA49" s="264">
        <v>0</v>
      </c>
      <c r="AB49" s="264">
        <v>0</v>
      </c>
      <c r="AC49" s="264"/>
    </row>
    <row r="50" spans="1:29" ht="24.95" customHeight="1" x14ac:dyDescent="0.2">
      <c r="A50" s="230" t="s">
        <v>889</v>
      </c>
      <c r="B50" s="260" t="s">
        <v>934</v>
      </c>
      <c r="C50" s="259" t="s">
        <v>935</v>
      </c>
      <c r="D50" s="405">
        <v>0.64375199999999999</v>
      </c>
      <c r="E50" s="400">
        <v>0.77171999999999996</v>
      </c>
      <c r="F50" s="405">
        <v>0.64375199999999999</v>
      </c>
      <c r="G50" s="262">
        <f t="shared" si="19"/>
        <v>0</v>
      </c>
      <c r="H50" s="251">
        <v>0.64375199999999999</v>
      </c>
      <c r="I50" s="249">
        <v>0</v>
      </c>
      <c r="J50" s="249">
        <v>0</v>
      </c>
      <c r="K50" s="251">
        <v>0.64375199999999999</v>
      </c>
      <c r="L50" s="249">
        <v>0</v>
      </c>
      <c r="M50" s="252">
        <f t="shared" si="20"/>
        <v>0.62409706799999998</v>
      </c>
      <c r="N50" s="250">
        <v>0</v>
      </c>
      <c r="O50" s="250">
        <v>0</v>
      </c>
      <c r="P50" s="251">
        <v>0.62409706799999998</v>
      </c>
      <c r="Q50" s="249">
        <v>0</v>
      </c>
      <c r="R50" s="249">
        <v>0</v>
      </c>
      <c r="S50" s="249">
        <f t="shared" si="6"/>
        <v>1.9654932000000014E-2</v>
      </c>
      <c r="T50" s="398">
        <f t="shared" si="7"/>
        <v>3.0531838347686708</v>
      </c>
      <c r="U50" s="264">
        <v>0</v>
      </c>
      <c r="V50" s="264">
        <v>0</v>
      </c>
      <c r="W50" s="264">
        <v>0</v>
      </c>
      <c r="X50" s="264">
        <v>0</v>
      </c>
      <c r="Y50" s="399">
        <f t="shared" si="8"/>
        <v>1.9654932000000014E-2</v>
      </c>
      <c r="Z50" s="398">
        <f t="shared" si="9"/>
        <v>3.0531838347686708</v>
      </c>
      <c r="AA50" s="264">
        <v>0</v>
      </c>
      <c r="AB50" s="264">
        <v>0</v>
      </c>
      <c r="AC50" s="264"/>
    </row>
    <row r="51" spans="1:29" ht="24.95" customHeight="1" x14ac:dyDescent="0.2">
      <c r="A51" s="230" t="s">
        <v>890</v>
      </c>
      <c r="B51" s="260" t="s">
        <v>936</v>
      </c>
      <c r="C51" s="259" t="s">
        <v>937</v>
      </c>
      <c r="D51" s="405">
        <v>0.64375199999999999</v>
      </c>
      <c r="E51" s="400">
        <v>0.77171999999999996</v>
      </c>
      <c r="F51" s="405">
        <v>0.64375199999999999</v>
      </c>
      <c r="G51" s="262">
        <f t="shared" si="19"/>
        <v>0</v>
      </c>
      <c r="H51" s="251">
        <v>0.64375199999999999</v>
      </c>
      <c r="I51" s="249">
        <v>0</v>
      </c>
      <c r="J51" s="249">
        <v>0</v>
      </c>
      <c r="K51" s="251">
        <v>0.64375199999999999</v>
      </c>
      <c r="L51" s="249">
        <v>0</v>
      </c>
      <c r="M51" s="252">
        <f t="shared" si="20"/>
        <v>0.62409706799999998</v>
      </c>
      <c r="N51" s="250">
        <v>0</v>
      </c>
      <c r="O51" s="250">
        <v>0</v>
      </c>
      <c r="P51" s="251">
        <v>0.62409706799999998</v>
      </c>
      <c r="Q51" s="249">
        <v>0</v>
      </c>
      <c r="R51" s="249">
        <v>0</v>
      </c>
      <c r="S51" s="249">
        <f t="shared" si="6"/>
        <v>1.9654932000000014E-2</v>
      </c>
      <c r="T51" s="398">
        <f t="shared" si="7"/>
        <v>3.0531838347686708</v>
      </c>
      <c r="U51" s="264">
        <v>0</v>
      </c>
      <c r="V51" s="264">
        <v>0</v>
      </c>
      <c r="W51" s="264">
        <v>0</v>
      </c>
      <c r="X51" s="264">
        <v>0</v>
      </c>
      <c r="Y51" s="399">
        <f t="shared" si="8"/>
        <v>1.9654932000000014E-2</v>
      </c>
      <c r="Z51" s="398">
        <f t="shared" si="9"/>
        <v>3.0531838347686708</v>
      </c>
      <c r="AA51" s="264">
        <v>0</v>
      </c>
      <c r="AB51" s="264">
        <v>0</v>
      </c>
      <c r="AC51" s="264"/>
    </row>
    <row r="52" spans="1:29" s="234" customFormat="1" ht="24.95" customHeight="1" x14ac:dyDescent="0.15">
      <c r="A52" s="230" t="s">
        <v>891</v>
      </c>
      <c r="B52" s="260" t="s">
        <v>938</v>
      </c>
      <c r="C52" s="259" t="s">
        <v>939</v>
      </c>
      <c r="D52" s="405">
        <v>0.64375199999999999</v>
      </c>
      <c r="E52" s="403">
        <v>0.77171999999999996</v>
      </c>
      <c r="F52" s="405">
        <v>0.64375199999999999</v>
      </c>
      <c r="G52" s="262">
        <f t="shared" si="19"/>
        <v>0</v>
      </c>
      <c r="H52" s="251">
        <v>0.64375199999999999</v>
      </c>
      <c r="I52" s="249">
        <v>0</v>
      </c>
      <c r="J52" s="249">
        <v>0</v>
      </c>
      <c r="K52" s="251">
        <v>0.64375199999999999</v>
      </c>
      <c r="L52" s="249">
        <v>0</v>
      </c>
      <c r="M52" s="252">
        <f t="shared" si="20"/>
        <v>0.61576629599999999</v>
      </c>
      <c r="N52" s="250">
        <v>0</v>
      </c>
      <c r="O52" s="250">
        <v>0</v>
      </c>
      <c r="P52" s="251">
        <v>0.61576629599999999</v>
      </c>
      <c r="Q52" s="249">
        <v>0</v>
      </c>
      <c r="R52" s="249">
        <v>0</v>
      </c>
      <c r="S52" s="249">
        <f t="shared" si="6"/>
        <v>2.7985704E-2</v>
      </c>
      <c r="T52" s="398">
        <f t="shared" si="7"/>
        <v>4.3472803191291058</v>
      </c>
      <c r="U52" s="264">
        <v>0</v>
      </c>
      <c r="V52" s="264">
        <v>0</v>
      </c>
      <c r="W52" s="264">
        <v>0</v>
      </c>
      <c r="X52" s="264">
        <v>0</v>
      </c>
      <c r="Y52" s="399">
        <f t="shared" si="8"/>
        <v>2.7985704E-2</v>
      </c>
      <c r="Z52" s="398">
        <f t="shared" si="9"/>
        <v>4.3472803191291058</v>
      </c>
      <c r="AA52" s="264">
        <v>0</v>
      </c>
      <c r="AB52" s="264">
        <v>0</v>
      </c>
      <c r="AC52" s="404"/>
    </row>
    <row r="53" spans="1:29" ht="24.95" customHeight="1" x14ac:dyDescent="0.2">
      <c r="A53" s="230" t="s">
        <v>892</v>
      </c>
      <c r="B53" s="260" t="s">
        <v>940</v>
      </c>
      <c r="C53" s="259" t="s">
        <v>941</v>
      </c>
      <c r="D53" s="405">
        <v>0.64375199999999999</v>
      </c>
      <c r="E53" s="400">
        <v>0.77171999999999996</v>
      </c>
      <c r="F53" s="405">
        <v>0.64375199999999999</v>
      </c>
      <c r="G53" s="262">
        <f t="shared" si="19"/>
        <v>0</v>
      </c>
      <c r="H53" s="251">
        <v>0.64375199999999999</v>
      </c>
      <c r="I53" s="249">
        <v>0</v>
      </c>
      <c r="J53" s="249">
        <v>0</v>
      </c>
      <c r="K53" s="251">
        <v>0.64375199999999999</v>
      </c>
      <c r="L53" s="249">
        <v>0</v>
      </c>
      <c r="M53" s="252">
        <f t="shared" si="20"/>
        <v>0.61494886800000004</v>
      </c>
      <c r="N53" s="250">
        <v>0</v>
      </c>
      <c r="O53" s="250">
        <v>0</v>
      </c>
      <c r="P53" s="251">
        <v>0.61494886800000004</v>
      </c>
      <c r="Q53" s="249">
        <v>0</v>
      </c>
      <c r="R53" s="249">
        <v>0</v>
      </c>
      <c r="S53" s="249">
        <f t="shared" si="6"/>
        <v>2.8803131999999954E-2</v>
      </c>
      <c r="T53" s="398">
        <f t="shared" si="7"/>
        <v>4.4742590314282449</v>
      </c>
      <c r="U53" s="264">
        <v>0</v>
      </c>
      <c r="V53" s="264">
        <v>0</v>
      </c>
      <c r="W53" s="264">
        <v>0</v>
      </c>
      <c r="X53" s="264">
        <v>0</v>
      </c>
      <c r="Y53" s="399">
        <f t="shared" si="8"/>
        <v>2.8803131999999954E-2</v>
      </c>
      <c r="Z53" s="398">
        <f t="shared" si="9"/>
        <v>4.4742590314282449</v>
      </c>
      <c r="AA53" s="264">
        <v>0</v>
      </c>
      <c r="AB53" s="264">
        <v>0</v>
      </c>
      <c r="AC53" s="264"/>
    </row>
    <row r="54" spans="1:29" ht="24.95" customHeight="1" x14ac:dyDescent="0.2">
      <c r="A54" s="230" t="s">
        <v>893</v>
      </c>
      <c r="B54" s="260" t="s">
        <v>942</v>
      </c>
      <c r="C54" s="259" t="s">
        <v>943</v>
      </c>
      <c r="D54" s="405">
        <v>0.64375199999999999</v>
      </c>
      <c r="E54" s="400">
        <v>0.77171999999999996</v>
      </c>
      <c r="F54" s="405">
        <v>0.64375199999999999</v>
      </c>
      <c r="G54" s="262">
        <f t="shared" si="19"/>
        <v>0</v>
      </c>
      <c r="H54" s="251">
        <v>0.64375199999999999</v>
      </c>
      <c r="I54" s="249">
        <v>0</v>
      </c>
      <c r="J54" s="249">
        <v>0</v>
      </c>
      <c r="K54" s="251">
        <v>0.64375199999999999</v>
      </c>
      <c r="L54" s="249">
        <v>0</v>
      </c>
      <c r="M54" s="252">
        <f t="shared" si="20"/>
        <v>0.61643806799999989</v>
      </c>
      <c r="N54" s="250">
        <v>0</v>
      </c>
      <c r="O54" s="250">
        <v>0</v>
      </c>
      <c r="P54" s="251">
        <v>0.61643806799999989</v>
      </c>
      <c r="Q54" s="249">
        <v>0</v>
      </c>
      <c r="R54" s="249">
        <v>0</v>
      </c>
      <c r="S54" s="249">
        <f t="shared" si="6"/>
        <v>2.7313932000000096E-2</v>
      </c>
      <c r="T54" s="398">
        <f t="shared" si="7"/>
        <v>4.2429277112925625</v>
      </c>
      <c r="U54" s="264">
        <v>0</v>
      </c>
      <c r="V54" s="264">
        <v>0</v>
      </c>
      <c r="W54" s="264">
        <v>0</v>
      </c>
      <c r="X54" s="264">
        <v>0</v>
      </c>
      <c r="Y54" s="399">
        <f t="shared" si="8"/>
        <v>2.7313932000000096E-2</v>
      </c>
      <c r="Z54" s="398">
        <f t="shared" si="9"/>
        <v>4.2429277112925625</v>
      </c>
      <c r="AA54" s="264">
        <v>0</v>
      </c>
      <c r="AB54" s="264">
        <v>0</v>
      </c>
      <c r="AC54" s="264"/>
    </row>
    <row r="55" spans="1:29" ht="24.95" customHeight="1" x14ac:dyDescent="0.2">
      <c r="A55" s="230" t="s">
        <v>894</v>
      </c>
      <c r="B55" s="260" t="s">
        <v>944</v>
      </c>
      <c r="C55" s="259" t="s">
        <v>945</v>
      </c>
      <c r="D55" s="405">
        <v>0.64375199999999999</v>
      </c>
      <c r="E55" s="400">
        <v>0.77171999999999996</v>
      </c>
      <c r="F55" s="405">
        <v>0.64375199999999999</v>
      </c>
      <c r="G55" s="262">
        <f t="shared" si="19"/>
        <v>0</v>
      </c>
      <c r="H55" s="251">
        <v>0.64375199999999999</v>
      </c>
      <c r="I55" s="249">
        <v>0</v>
      </c>
      <c r="J55" s="249">
        <v>0</v>
      </c>
      <c r="K55" s="251">
        <v>0.64375199999999999</v>
      </c>
      <c r="L55" s="249">
        <v>0</v>
      </c>
      <c r="M55" s="252">
        <f t="shared" si="20"/>
        <v>0.61643806799999989</v>
      </c>
      <c r="N55" s="250">
        <v>0</v>
      </c>
      <c r="O55" s="250">
        <v>0</v>
      </c>
      <c r="P55" s="251">
        <v>0.61643806799999989</v>
      </c>
      <c r="Q55" s="249">
        <v>0</v>
      </c>
      <c r="R55" s="249">
        <v>0</v>
      </c>
      <c r="S55" s="249">
        <f t="shared" si="6"/>
        <v>2.7313932000000096E-2</v>
      </c>
      <c r="T55" s="398">
        <f t="shared" si="7"/>
        <v>4.2429277112925625</v>
      </c>
      <c r="U55" s="264">
        <v>0</v>
      </c>
      <c r="V55" s="264">
        <v>0</v>
      </c>
      <c r="W55" s="264">
        <v>0</v>
      </c>
      <c r="X55" s="264">
        <v>0</v>
      </c>
      <c r="Y55" s="399">
        <f t="shared" si="8"/>
        <v>2.7313932000000096E-2</v>
      </c>
      <c r="Z55" s="398">
        <f t="shared" si="9"/>
        <v>4.2429277112925625</v>
      </c>
      <c r="AA55" s="264">
        <v>0</v>
      </c>
      <c r="AB55" s="264">
        <v>0</v>
      </c>
      <c r="AC55" s="264"/>
    </row>
    <row r="56" spans="1:29" ht="24.95" customHeight="1" x14ac:dyDescent="0.2">
      <c r="A56" s="230" t="s">
        <v>895</v>
      </c>
      <c r="B56" s="260" t="s">
        <v>946</v>
      </c>
      <c r="C56" s="259" t="s">
        <v>947</v>
      </c>
      <c r="D56" s="405">
        <v>0.52691999999999994</v>
      </c>
      <c r="E56" s="400">
        <v>0.57298800000000005</v>
      </c>
      <c r="F56" s="405">
        <v>0.52691999999999994</v>
      </c>
      <c r="G56" s="262">
        <f t="shared" si="19"/>
        <v>0</v>
      </c>
      <c r="H56" s="251">
        <v>0.52691999999999994</v>
      </c>
      <c r="I56" s="249">
        <v>0</v>
      </c>
      <c r="J56" s="249">
        <v>0</v>
      </c>
      <c r="K56" s="251">
        <v>0.52691999999999994</v>
      </c>
      <c r="L56" s="249">
        <v>0</v>
      </c>
      <c r="M56" s="252">
        <f t="shared" si="20"/>
        <v>0.5049609599999999</v>
      </c>
      <c r="N56" s="250">
        <v>0</v>
      </c>
      <c r="O56" s="250">
        <v>0</v>
      </c>
      <c r="P56" s="251">
        <v>0.5049609599999999</v>
      </c>
      <c r="Q56" s="249">
        <v>0</v>
      </c>
      <c r="R56" s="249">
        <v>0</v>
      </c>
      <c r="S56" s="249">
        <f t="shared" si="6"/>
        <v>2.1959040000000041E-2</v>
      </c>
      <c r="T56" s="398">
        <f t="shared" si="7"/>
        <v>4.1674333864723376</v>
      </c>
      <c r="U56" s="264">
        <v>0</v>
      </c>
      <c r="V56" s="264">
        <v>0</v>
      </c>
      <c r="W56" s="264">
        <v>0</v>
      </c>
      <c r="X56" s="264">
        <v>0</v>
      </c>
      <c r="Y56" s="399">
        <f t="shared" si="8"/>
        <v>2.1959040000000041E-2</v>
      </c>
      <c r="Z56" s="398">
        <f t="shared" si="9"/>
        <v>4.1674333864723376</v>
      </c>
      <c r="AA56" s="264">
        <v>0</v>
      </c>
      <c r="AB56" s="264">
        <v>0</v>
      </c>
      <c r="AC56" s="264"/>
    </row>
    <row r="57" spans="1:29" ht="24.95" customHeight="1" x14ac:dyDescent="0.2">
      <c r="A57" s="230" t="s">
        <v>896</v>
      </c>
      <c r="B57" s="260" t="s">
        <v>948</v>
      </c>
      <c r="C57" s="259" t="s">
        <v>949</v>
      </c>
      <c r="D57" s="405">
        <v>0.52691999999999994</v>
      </c>
      <c r="E57" s="400">
        <v>0.57298800000000005</v>
      </c>
      <c r="F57" s="405">
        <v>0.52691999999999994</v>
      </c>
      <c r="G57" s="262">
        <f t="shared" si="19"/>
        <v>0</v>
      </c>
      <c r="H57" s="251">
        <v>0.52691999999999994</v>
      </c>
      <c r="I57" s="249">
        <v>0</v>
      </c>
      <c r="J57" s="249">
        <v>0</v>
      </c>
      <c r="K57" s="251">
        <v>0.52691999999999994</v>
      </c>
      <c r="L57" s="249">
        <v>0</v>
      </c>
      <c r="M57" s="252">
        <f t="shared" si="20"/>
        <v>0.504577728</v>
      </c>
      <c r="N57" s="250">
        <v>0</v>
      </c>
      <c r="O57" s="250">
        <v>0</v>
      </c>
      <c r="P57" s="251">
        <v>0.504577728</v>
      </c>
      <c r="Q57" s="249">
        <v>0</v>
      </c>
      <c r="R57" s="249">
        <v>0</v>
      </c>
      <c r="S57" s="249">
        <f t="shared" si="6"/>
        <v>2.2342271999999941E-2</v>
      </c>
      <c r="T57" s="398">
        <f t="shared" si="7"/>
        <v>4.2401639717604089</v>
      </c>
      <c r="U57" s="264">
        <v>0</v>
      </c>
      <c r="V57" s="264">
        <v>0</v>
      </c>
      <c r="W57" s="264">
        <v>0</v>
      </c>
      <c r="X57" s="264">
        <v>0</v>
      </c>
      <c r="Y57" s="399">
        <f t="shared" si="8"/>
        <v>2.2342271999999941E-2</v>
      </c>
      <c r="Z57" s="398">
        <f t="shared" si="9"/>
        <v>4.2401639717604089</v>
      </c>
      <c r="AA57" s="264">
        <v>0</v>
      </c>
      <c r="AB57" s="264">
        <v>0</v>
      </c>
      <c r="AC57" s="264"/>
    </row>
    <row r="58" spans="1:29" ht="24.95" customHeight="1" x14ac:dyDescent="0.2">
      <c r="A58" s="230" t="s">
        <v>897</v>
      </c>
      <c r="B58" s="260" t="s">
        <v>950</v>
      </c>
      <c r="C58" s="259" t="s">
        <v>951</v>
      </c>
      <c r="D58" s="405">
        <v>0.52691999999999994</v>
      </c>
      <c r="E58" s="400">
        <v>0.57298800000000005</v>
      </c>
      <c r="F58" s="405">
        <v>0.52691999999999994</v>
      </c>
      <c r="G58" s="262">
        <f t="shared" si="19"/>
        <v>0</v>
      </c>
      <c r="H58" s="251">
        <v>0.52691999999999994</v>
      </c>
      <c r="I58" s="249">
        <v>0</v>
      </c>
      <c r="J58" s="249">
        <v>0</v>
      </c>
      <c r="K58" s="251">
        <v>0.52691999999999994</v>
      </c>
      <c r="L58" s="249">
        <v>0</v>
      </c>
      <c r="M58" s="252">
        <f t="shared" si="20"/>
        <v>0.504577728</v>
      </c>
      <c r="N58" s="250">
        <v>0</v>
      </c>
      <c r="O58" s="250">
        <v>0</v>
      </c>
      <c r="P58" s="251">
        <v>0.504577728</v>
      </c>
      <c r="Q58" s="249">
        <v>0</v>
      </c>
      <c r="R58" s="249">
        <v>0</v>
      </c>
      <c r="S58" s="249">
        <f t="shared" si="6"/>
        <v>2.2342271999999941E-2</v>
      </c>
      <c r="T58" s="398">
        <f t="shared" si="7"/>
        <v>4.2401639717604089</v>
      </c>
      <c r="U58" s="264">
        <v>0</v>
      </c>
      <c r="V58" s="264">
        <v>0</v>
      </c>
      <c r="W58" s="264">
        <v>0</v>
      </c>
      <c r="X58" s="264">
        <v>0</v>
      </c>
      <c r="Y58" s="399">
        <f t="shared" si="8"/>
        <v>2.2342271999999941E-2</v>
      </c>
      <c r="Z58" s="398">
        <f t="shared" si="9"/>
        <v>4.2401639717604089</v>
      </c>
      <c r="AA58" s="264">
        <v>0</v>
      </c>
      <c r="AB58" s="264">
        <v>0</v>
      </c>
      <c r="AC58" s="264"/>
    </row>
    <row r="59" spans="1:29" ht="24.95" customHeight="1" x14ac:dyDescent="0.2">
      <c r="A59" s="230" t="s">
        <v>898</v>
      </c>
      <c r="B59" s="260" t="s">
        <v>952</v>
      </c>
      <c r="C59" s="259" t="s">
        <v>953</v>
      </c>
      <c r="D59" s="405">
        <v>0.52691999999999994</v>
      </c>
      <c r="E59" s="400">
        <v>0.57298800000000005</v>
      </c>
      <c r="F59" s="405">
        <v>0.52691999999999994</v>
      </c>
      <c r="G59" s="262">
        <f t="shared" si="19"/>
        <v>0</v>
      </c>
      <c r="H59" s="251">
        <v>0.52691999999999994</v>
      </c>
      <c r="I59" s="249">
        <v>0</v>
      </c>
      <c r="J59" s="249">
        <v>0</v>
      </c>
      <c r="K59" s="251">
        <v>0.52691999999999994</v>
      </c>
      <c r="L59" s="249">
        <v>0</v>
      </c>
      <c r="M59" s="252">
        <f t="shared" si="20"/>
        <v>0.50099931600000003</v>
      </c>
      <c r="N59" s="250">
        <v>0</v>
      </c>
      <c r="O59" s="250">
        <v>0</v>
      </c>
      <c r="P59" s="251">
        <v>0.50099931600000003</v>
      </c>
      <c r="Q59" s="249">
        <v>0</v>
      </c>
      <c r="R59" s="249">
        <v>0</v>
      </c>
      <c r="S59" s="249">
        <f t="shared" si="6"/>
        <v>2.5920683999999916E-2</v>
      </c>
      <c r="T59" s="398">
        <f t="shared" si="7"/>
        <v>4.9192826235481508</v>
      </c>
      <c r="U59" s="264">
        <v>0</v>
      </c>
      <c r="V59" s="264">
        <v>0</v>
      </c>
      <c r="W59" s="264">
        <v>0</v>
      </c>
      <c r="X59" s="264">
        <v>0</v>
      </c>
      <c r="Y59" s="399">
        <f t="shared" si="8"/>
        <v>2.5920683999999916E-2</v>
      </c>
      <c r="Z59" s="398">
        <f t="shared" si="9"/>
        <v>4.9192826235481508</v>
      </c>
      <c r="AA59" s="264">
        <v>0</v>
      </c>
      <c r="AB59" s="264">
        <v>0</v>
      </c>
      <c r="AC59" s="264"/>
    </row>
    <row r="60" spans="1:29" ht="24.95" customHeight="1" x14ac:dyDescent="0.2">
      <c r="A60" s="230" t="s">
        <v>899</v>
      </c>
      <c r="B60" s="260" t="s">
        <v>952</v>
      </c>
      <c r="C60" s="259" t="s">
        <v>954</v>
      </c>
      <c r="D60" s="405">
        <v>0.52691999999999994</v>
      </c>
      <c r="E60" s="400">
        <v>0.57298800000000005</v>
      </c>
      <c r="F60" s="405">
        <v>0.52691999999999994</v>
      </c>
      <c r="G60" s="262">
        <f t="shared" si="19"/>
        <v>0</v>
      </c>
      <c r="H60" s="251">
        <v>0.52691999999999994</v>
      </c>
      <c r="I60" s="249">
        <v>0</v>
      </c>
      <c r="J60" s="249">
        <v>0</v>
      </c>
      <c r="K60" s="251">
        <v>0.52691999999999994</v>
      </c>
      <c r="L60" s="249">
        <v>0</v>
      </c>
      <c r="M60" s="252">
        <f t="shared" si="20"/>
        <v>0.50099931600000003</v>
      </c>
      <c r="N60" s="250">
        <v>0</v>
      </c>
      <c r="O60" s="250">
        <v>0</v>
      </c>
      <c r="P60" s="251">
        <v>0.50099931600000003</v>
      </c>
      <c r="Q60" s="249">
        <v>0</v>
      </c>
      <c r="R60" s="249">
        <v>0</v>
      </c>
      <c r="S60" s="249">
        <f t="shared" si="6"/>
        <v>2.5920683999999916E-2</v>
      </c>
      <c r="T60" s="398">
        <f t="shared" si="7"/>
        <v>4.9192826235481508</v>
      </c>
      <c r="U60" s="264">
        <v>0</v>
      </c>
      <c r="V60" s="264">
        <v>0</v>
      </c>
      <c r="W60" s="264">
        <v>0</v>
      </c>
      <c r="X60" s="264">
        <v>0</v>
      </c>
      <c r="Y60" s="399">
        <f t="shared" si="8"/>
        <v>2.5920683999999916E-2</v>
      </c>
      <c r="Z60" s="398">
        <f t="shared" si="9"/>
        <v>4.9192826235481508</v>
      </c>
      <c r="AA60" s="264">
        <v>0</v>
      </c>
      <c r="AB60" s="264">
        <v>0</v>
      </c>
      <c r="AC60" s="264"/>
    </row>
    <row r="61" spans="1:29" ht="24.95" customHeight="1" x14ac:dyDescent="0.2">
      <c r="A61" s="230" t="s">
        <v>900</v>
      </c>
      <c r="B61" s="260" t="s">
        <v>955</v>
      </c>
      <c r="C61" s="259" t="s">
        <v>956</v>
      </c>
      <c r="D61" s="405">
        <v>0.52691999999999994</v>
      </c>
      <c r="E61" s="400">
        <v>0.57298800000000005</v>
      </c>
      <c r="F61" s="405">
        <v>0.52691999999999994</v>
      </c>
      <c r="G61" s="262">
        <f t="shared" si="19"/>
        <v>0</v>
      </c>
      <c r="H61" s="251">
        <v>0.52691999999999994</v>
      </c>
      <c r="I61" s="249">
        <v>0</v>
      </c>
      <c r="J61" s="249">
        <v>0</v>
      </c>
      <c r="K61" s="251">
        <v>0.52691999999999994</v>
      </c>
      <c r="L61" s="249">
        <v>0</v>
      </c>
      <c r="M61" s="252">
        <f t="shared" si="20"/>
        <v>0.50240822399999996</v>
      </c>
      <c r="N61" s="250">
        <v>0</v>
      </c>
      <c r="O61" s="250">
        <v>0</v>
      </c>
      <c r="P61" s="251">
        <v>0.50240822399999996</v>
      </c>
      <c r="Q61" s="249">
        <v>0</v>
      </c>
      <c r="R61" s="249">
        <v>0</v>
      </c>
      <c r="S61" s="249">
        <f t="shared" si="6"/>
        <v>2.4511775999999985E-2</v>
      </c>
      <c r="T61" s="398">
        <f t="shared" si="7"/>
        <v>4.6518970621726234</v>
      </c>
      <c r="U61" s="264">
        <v>0</v>
      </c>
      <c r="V61" s="264">
        <v>0</v>
      </c>
      <c r="W61" s="264">
        <v>0</v>
      </c>
      <c r="X61" s="264">
        <v>0</v>
      </c>
      <c r="Y61" s="399">
        <f t="shared" si="8"/>
        <v>2.4511775999999985E-2</v>
      </c>
      <c r="Z61" s="398">
        <f t="shared" si="9"/>
        <v>4.6518970621726234</v>
      </c>
      <c r="AA61" s="264">
        <v>0</v>
      </c>
      <c r="AB61" s="264">
        <v>0</v>
      </c>
      <c r="AC61" s="264"/>
    </row>
    <row r="62" spans="1:29" ht="24.95" customHeight="1" x14ac:dyDescent="0.2">
      <c r="A62" s="230" t="s">
        <v>901</v>
      </c>
      <c r="B62" s="260" t="s">
        <v>957</v>
      </c>
      <c r="C62" s="259" t="s">
        <v>958</v>
      </c>
      <c r="D62" s="405">
        <v>0.52691999999999994</v>
      </c>
      <c r="E62" s="400">
        <v>0.57298800000000005</v>
      </c>
      <c r="F62" s="405">
        <v>0.52691999999999994</v>
      </c>
      <c r="G62" s="262">
        <f t="shared" si="19"/>
        <v>0</v>
      </c>
      <c r="H62" s="251">
        <v>0.52691999999999994</v>
      </c>
      <c r="I62" s="249">
        <v>0</v>
      </c>
      <c r="J62" s="249">
        <v>0</v>
      </c>
      <c r="K62" s="251">
        <v>0.52691999999999994</v>
      </c>
      <c r="L62" s="249">
        <v>0</v>
      </c>
      <c r="M62" s="252">
        <f t="shared" si="20"/>
        <v>0.50240822399999996</v>
      </c>
      <c r="N62" s="250">
        <v>0</v>
      </c>
      <c r="O62" s="250">
        <v>0</v>
      </c>
      <c r="P62" s="251">
        <v>0.50240822399999996</v>
      </c>
      <c r="Q62" s="249">
        <v>0</v>
      </c>
      <c r="R62" s="249">
        <v>0</v>
      </c>
      <c r="S62" s="249">
        <f t="shared" si="6"/>
        <v>2.4511775999999985E-2</v>
      </c>
      <c r="T62" s="398">
        <f t="shared" si="7"/>
        <v>4.6518970621726234</v>
      </c>
      <c r="U62" s="264">
        <v>0</v>
      </c>
      <c r="V62" s="264">
        <v>0</v>
      </c>
      <c r="W62" s="264">
        <v>0</v>
      </c>
      <c r="X62" s="264">
        <v>0</v>
      </c>
      <c r="Y62" s="399">
        <f t="shared" si="8"/>
        <v>2.4511775999999985E-2</v>
      </c>
      <c r="Z62" s="398">
        <f t="shared" si="9"/>
        <v>4.6518970621726234</v>
      </c>
      <c r="AA62" s="264">
        <v>0</v>
      </c>
      <c r="AB62" s="264">
        <v>0</v>
      </c>
      <c r="AC62" s="264"/>
    </row>
    <row r="63" spans="1:29" ht="24.95" customHeight="1" x14ac:dyDescent="0.2">
      <c r="A63" s="230" t="s">
        <v>902</v>
      </c>
      <c r="B63" s="260" t="s">
        <v>959</v>
      </c>
      <c r="C63" s="259" t="s">
        <v>960</v>
      </c>
      <c r="D63" s="405">
        <v>0.39716399999999996</v>
      </c>
      <c r="E63" s="400">
        <v>0.44823600000000002</v>
      </c>
      <c r="F63" s="405">
        <v>0.39716399999999996</v>
      </c>
      <c r="G63" s="262">
        <f t="shared" si="19"/>
        <v>0</v>
      </c>
      <c r="H63" s="251">
        <v>0.39716399999999996</v>
      </c>
      <c r="I63" s="249">
        <v>0</v>
      </c>
      <c r="J63" s="249">
        <v>0</v>
      </c>
      <c r="K63" s="251">
        <v>0.39716399999999996</v>
      </c>
      <c r="L63" s="249">
        <v>0</v>
      </c>
      <c r="M63" s="252">
        <f t="shared" si="20"/>
        <v>0.375105036</v>
      </c>
      <c r="N63" s="250">
        <v>0</v>
      </c>
      <c r="O63" s="250">
        <v>0</v>
      </c>
      <c r="P63" s="251">
        <v>0.375105036</v>
      </c>
      <c r="Q63" s="249">
        <v>0</v>
      </c>
      <c r="R63" s="249">
        <v>0</v>
      </c>
      <c r="S63" s="249">
        <f t="shared" si="6"/>
        <v>2.2058963999999959E-2</v>
      </c>
      <c r="T63" s="398">
        <f t="shared" si="7"/>
        <v>5.5541197087349206</v>
      </c>
      <c r="U63" s="264">
        <v>0</v>
      </c>
      <c r="V63" s="264">
        <v>0</v>
      </c>
      <c r="W63" s="264">
        <v>0</v>
      </c>
      <c r="X63" s="264">
        <v>0</v>
      </c>
      <c r="Y63" s="399">
        <f t="shared" si="8"/>
        <v>2.2058963999999959E-2</v>
      </c>
      <c r="Z63" s="398">
        <f t="shared" si="9"/>
        <v>5.5541197087349206</v>
      </c>
      <c r="AA63" s="264">
        <v>0</v>
      </c>
      <c r="AB63" s="264">
        <v>0</v>
      </c>
      <c r="AC63" s="264"/>
    </row>
    <row r="64" spans="1:29" ht="24.95" customHeight="1" x14ac:dyDescent="0.2">
      <c r="A64" s="230" t="s">
        <v>903</v>
      </c>
      <c r="B64" s="260" t="s">
        <v>961</v>
      </c>
      <c r="C64" s="259" t="s">
        <v>962</v>
      </c>
      <c r="D64" s="405">
        <v>0.29278799999999999</v>
      </c>
      <c r="E64" s="400">
        <v>0.346692</v>
      </c>
      <c r="F64" s="405">
        <v>0.29278799999999999</v>
      </c>
      <c r="G64" s="262">
        <f t="shared" si="19"/>
        <v>0</v>
      </c>
      <c r="H64" s="251">
        <v>0.29278799999999999</v>
      </c>
      <c r="I64" s="249">
        <v>0</v>
      </c>
      <c r="J64" s="249">
        <v>0</v>
      </c>
      <c r="K64" s="251">
        <v>0.29278799999999999</v>
      </c>
      <c r="L64" s="249">
        <v>0</v>
      </c>
      <c r="M64" s="252">
        <f t="shared" si="20"/>
        <v>0.27267638199999999</v>
      </c>
      <c r="N64" s="250">
        <v>0</v>
      </c>
      <c r="O64" s="250">
        <v>0</v>
      </c>
      <c r="P64" s="251">
        <v>0.27267638199999999</v>
      </c>
      <c r="Q64" s="249">
        <v>0</v>
      </c>
      <c r="R64" s="249">
        <v>0</v>
      </c>
      <c r="S64" s="249">
        <f t="shared" si="6"/>
        <v>2.0111617999999998E-2</v>
      </c>
      <c r="T64" s="398">
        <f t="shared" si="7"/>
        <v>6.869003511072858</v>
      </c>
      <c r="U64" s="264">
        <v>0</v>
      </c>
      <c r="V64" s="264">
        <v>0</v>
      </c>
      <c r="W64" s="264">
        <v>0</v>
      </c>
      <c r="X64" s="264">
        <v>0</v>
      </c>
      <c r="Y64" s="399">
        <f t="shared" si="8"/>
        <v>2.0111617999999998E-2</v>
      </c>
      <c r="Z64" s="398">
        <f t="shared" si="9"/>
        <v>6.869003511072858</v>
      </c>
      <c r="AA64" s="264">
        <v>0</v>
      </c>
      <c r="AB64" s="264">
        <v>0</v>
      </c>
      <c r="AC64" s="264"/>
    </row>
    <row r="65" spans="1:29" ht="24.95" customHeight="1" x14ac:dyDescent="0.2">
      <c r="A65" s="230" t="s">
        <v>904</v>
      </c>
      <c r="B65" s="260" t="s">
        <v>963</v>
      </c>
      <c r="C65" s="259" t="s">
        <v>964</v>
      </c>
      <c r="D65" s="405">
        <v>0.29278799999999999</v>
      </c>
      <c r="E65" s="400">
        <v>0.346692</v>
      </c>
      <c r="F65" s="405">
        <v>0.29278799999999999</v>
      </c>
      <c r="G65" s="262">
        <f t="shared" si="19"/>
        <v>0</v>
      </c>
      <c r="H65" s="251">
        <v>0.29278799999999999</v>
      </c>
      <c r="I65" s="249">
        <v>0</v>
      </c>
      <c r="J65" s="249">
        <v>0</v>
      </c>
      <c r="K65" s="251">
        <v>0.29278799999999999</v>
      </c>
      <c r="L65" s="249">
        <v>0</v>
      </c>
      <c r="M65" s="252">
        <f t="shared" si="20"/>
        <v>0.27267639399999999</v>
      </c>
      <c r="N65" s="250">
        <v>0</v>
      </c>
      <c r="O65" s="250">
        <v>0</v>
      </c>
      <c r="P65" s="251">
        <v>0.27267639399999999</v>
      </c>
      <c r="Q65" s="249">
        <v>0</v>
      </c>
      <c r="R65" s="249">
        <v>0</v>
      </c>
      <c r="S65" s="249">
        <f t="shared" si="6"/>
        <v>2.0111606000000004E-2</v>
      </c>
      <c r="T65" s="398">
        <f t="shared" si="7"/>
        <v>6.8689994125442313</v>
      </c>
      <c r="U65" s="264">
        <v>0</v>
      </c>
      <c r="V65" s="264">
        <v>0</v>
      </c>
      <c r="W65" s="264">
        <v>0</v>
      </c>
      <c r="X65" s="264">
        <v>0</v>
      </c>
      <c r="Y65" s="399">
        <f t="shared" si="8"/>
        <v>2.0111606000000004E-2</v>
      </c>
      <c r="Z65" s="398">
        <f t="shared" si="9"/>
        <v>6.8689994125442313</v>
      </c>
      <c r="AA65" s="264">
        <v>0</v>
      </c>
      <c r="AB65" s="264">
        <v>0</v>
      </c>
      <c r="AC65" s="264"/>
    </row>
    <row r="66" spans="1:29" ht="24.95" customHeight="1" x14ac:dyDescent="0.2">
      <c r="A66" s="230" t="s">
        <v>905</v>
      </c>
      <c r="B66" s="260" t="s">
        <v>965</v>
      </c>
      <c r="C66" s="259" t="s">
        <v>966</v>
      </c>
      <c r="D66" s="405">
        <v>0.30548399999999992</v>
      </c>
      <c r="E66" s="400">
        <v>0.346692</v>
      </c>
      <c r="F66" s="405">
        <v>0.30548399999999992</v>
      </c>
      <c r="G66" s="262">
        <f t="shared" si="19"/>
        <v>0</v>
      </c>
      <c r="H66" s="251">
        <v>0.30548399999999992</v>
      </c>
      <c r="I66" s="249">
        <v>0</v>
      </c>
      <c r="J66" s="249">
        <v>0</v>
      </c>
      <c r="K66" s="251">
        <v>0.30548399999999992</v>
      </c>
      <c r="L66" s="249">
        <v>0</v>
      </c>
      <c r="M66" s="252">
        <f t="shared" si="20"/>
        <v>0.28794871999999999</v>
      </c>
      <c r="N66" s="250">
        <v>0</v>
      </c>
      <c r="O66" s="250">
        <v>0</v>
      </c>
      <c r="P66" s="251">
        <v>0.28794871999999999</v>
      </c>
      <c r="Q66" s="249">
        <v>0</v>
      </c>
      <c r="R66" s="249">
        <v>0</v>
      </c>
      <c r="S66" s="249">
        <f t="shared" si="6"/>
        <v>1.7535279999999931E-2</v>
      </c>
      <c r="T66" s="398">
        <f t="shared" si="7"/>
        <v>5.7401631509342339</v>
      </c>
      <c r="U66" s="264">
        <v>0</v>
      </c>
      <c r="V66" s="264">
        <v>0</v>
      </c>
      <c r="W66" s="264">
        <v>0</v>
      </c>
      <c r="X66" s="264">
        <v>0</v>
      </c>
      <c r="Y66" s="399">
        <f t="shared" si="8"/>
        <v>1.7535279999999931E-2</v>
      </c>
      <c r="Z66" s="398">
        <f t="shared" si="9"/>
        <v>5.7401631509342339</v>
      </c>
      <c r="AA66" s="264">
        <v>0</v>
      </c>
      <c r="AB66" s="264">
        <v>0</v>
      </c>
      <c r="AC66" s="264"/>
    </row>
    <row r="67" spans="1:29" ht="24.95" customHeight="1" x14ac:dyDescent="0.2">
      <c r="A67" s="230" t="s">
        <v>906</v>
      </c>
      <c r="B67" s="260" t="s">
        <v>967</v>
      </c>
      <c r="C67" s="259" t="s">
        <v>968</v>
      </c>
      <c r="D67" s="405">
        <v>0.41776799999999997</v>
      </c>
      <c r="E67" s="400">
        <v>0.44823600000000002</v>
      </c>
      <c r="F67" s="405">
        <v>0.41776799999999997</v>
      </c>
      <c r="G67" s="262">
        <f t="shared" si="19"/>
        <v>0</v>
      </c>
      <c r="H67" s="251">
        <v>0.41776799999999997</v>
      </c>
      <c r="I67" s="249">
        <v>0</v>
      </c>
      <c r="J67" s="249">
        <v>0</v>
      </c>
      <c r="K67" s="251">
        <v>0.41776799999999997</v>
      </c>
      <c r="L67" s="249">
        <v>0</v>
      </c>
      <c r="M67" s="252">
        <f t="shared" si="20"/>
        <v>0.3902506</v>
      </c>
      <c r="N67" s="250">
        <v>0</v>
      </c>
      <c r="O67" s="250">
        <v>0</v>
      </c>
      <c r="P67" s="251">
        <v>0.3902506</v>
      </c>
      <c r="Q67" s="249">
        <v>0</v>
      </c>
      <c r="R67" s="249">
        <v>0</v>
      </c>
      <c r="S67" s="249">
        <f t="shared" si="6"/>
        <v>2.751739999999997E-2</v>
      </c>
      <c r="T67" s="398">
        <f t="shared" si="7"/>
        <v>6.5867658604775796</v>
      </c>
      <c r="U67" s="264">
        <v>0</v>
      </c>
      <c r="V67" s="264">
        <v>0</v>
      </c>
      <c r="W67" s="264">
        <v>0</v>
      </c>
      <c r="X67" s="264">
        <v>0</v>
      </c>
      <c r="Y67" s="399">
        <f t="shared" si="8"/>
        <v>2.751739999999997E-2</v>
      </c>
      <c r="Z67" s="398">
        <f t="shared" si="9"/>
        <v>6.5867658604775796</v>
      </c>
      <c r="AA67" s="264">
        <v>0</v>
      </c>
      <c r="AB67" s="264">
        <v>0</v>
      </c>
      <c r="AC67" s="264"/>
    </row>
    <row r="68" spans="1:29" s="233" customFormat="1" ht="24.95" customHeight="1" x14ac:dyDescent="0.15">
      <c r="A68" s="230" t="s">
        <v>907</v>
      </c>
      <c r="B68" s="260" t="s">
        <v>969</v>
      </c>
      <c r="C68" s="259" t="s">
        <v>970</v>
      </c>
      <c r="D68" s="405">
        <v>0.54032400000000003</v>
      </c>
      <c r="E68" s="400">
        <v>0.57298800000000005</v>
      </c>
      <c r="F68" s="405">
        <v>0.54032400000000003</v>
      </c>
      <c r="G68" s="262">
        <f t="shared" si="19"/>
        <v>0</v>
      </c>
      <c r="H68" s="251">
        <v>0.54032400000000003</v>
      </c>
      <c r="I68" s="249">
        <v>0</v>
      </c>
      <c r="J68" s="249">
        <v>0</v>
      </c>
      <c r="K68" s="251">
        <v>0.54032400000000003</v>
      </c>
      <c r="L68" s="249">
        <v>0</v>
      </c>
      <c r="M68" s="252">
        <f t="shared" si="20"/>
        <v>0.51566860000000003</v>
      </c>
      <c r="N68" s="250">
        <v>0</v>
      </c>
      <c r="O68" s="250">
        <v>0</v>
      </c>
      <c r="P68" s="251">
        <v>0.51566860000000003</v>
      </c>
      <c r="Q68" s="249">
        <v>0</v>
      </c>
      <c r="R68" s="250">
        <v>0</v>
      </c>
      <c r="S68" s="249">
        <f t="shared" si="6"/>
        <v>2.4655399999999994E-2</v>
      </c>
      <c r="T68" s="398">
        <f t="shared" si="7"/>
        <v>4.5630769686336325</v>
      </c>
      <c r="U68" s="264">
        <v>0</v>
      </c>
      <c r="V68" s="264">
        <v>0</v>
      </c>
      <c r="W68" s="264">
        <v>0</v>
      </c>
      <c r="X68" s="264">
        <v>0</v>
      </c>
      <c r="Y68" s="399">
        <f t="shared" si="8"/>
        <v>2.4655399999999994E-2</v>
      </c>
      <c r="Z68" s="398">
        <f t="shared" si="9"/>
        <v>4.5630769686336325</v>
      </c>
      <c r="AA68" s="264">
        <v>0</v>
      </c>
      <c r="AB68" s="264">
        <v>0</v>
      </c>
      <c r="AC68" s="402"/>
    </row>
    <row r="69" spans="1:29" s="234" customFormat="1" ht="24.95" customHeight="1" x14ac:dyDescent="0.15">
      <c r="A69" s="230" t="s">
        <v>908</v>
      </c>
      <c r="B69" s="260" t="s">
        <v>971</v>
      </c>
      <c r="C69" s="259" t="s">
        <v>972</v>
      </c>
      <c r="D69" s="405">
        <v>0</v>
      </c>
      <c r="E69" s="406"/>
      <c r="F69" s="405">
        <v>0</v>
      </c>
      <c r="G69" s="262">
        <f t="shared" si="19"/>
        <v>0</v>
      </c>
      <c r="H69" s="251">
        <v>0</v>
      </c>
      <c r="I69" s="249">
        <v>0</v>
      </c>
      <c r="J69" s="249">
        <v>0</v>
      </c>
      <c r="K69" s="251">
        <v>0</v>
      </c>
      <c r="L69" s="249">
        <v>0</v>
      </c>
      <c r="M69" s="252">
        <f t="shared" si="20"/>
        <v>0.79534260000000001</v>
      </c>
      <c r="N69" s="250">
        <v>0</v>
      </c>
      <c r="O69" s="250">
        <v>0</v>
      </c>
      <c r="P69" s="251">
        <v>0.79534260000000001</v>
      </c>
      <c r="Q69" s="249">
        <v>0</v>
      </c>
      <c r="R69" s="250">
        <v>0</v>
      </c>
      <c r="S69" s="249">
        <f t="shared" si="6"/>
        <v>-0.79534260000000001</v>
      </c>
      <c r="T69" s="398" t="e">
        <f>S69/K69*100</f>
        <v>#DIV/0!</v>
      </c>
      <c r="U69" s="264">
        <v>0</v>
      </c>
      <c r="V69" s="264">
        <v>0</v>
      </c>
      <c r="W69" s="264">
        <v>0</v>
      </c>
      <c r="X69" s="264">
        <v>0</v>
      </c>
      <c r="Y69" s="399">
        <f t="shared" si="8"/>
        <v>-0.79534260000000001</v>
      </c>
      <c r="Z69" s="398" t="e">
        <f t="shared" si="9"/>
        <v>#DIV/0!</v>
      </c>
      <c r="AA69" s="264">
        <v>0</v>
      </c>
      <c r="AB69" s="264">
        <v>0</v>
      </c>
      <c r="AC69" s="404"/>
    </row>
    <row r="70" spans="1:29" s="234" customFormat="1" ht="24.95" customHeight="1" x14ac:dyDescent="0.15">
      <c r="A70" s="228" t="s">
        <v>103</v>
      </c>
      <c r="B70" s="229" t="s">
        <v>973</v>
      </c>
      <c r="C70" s="259" t="s">
        <v>825</v>
      </c>
      <c r="D70" s="405">
        <f>D71</f>
        <v>1.6080000000000001</v>
      </c>
      <c r="E70" s="405">
        <f t="shared" ref="E70:R70" si="21">E71</f>
        <v>4.8000000000000001E-2</v>
      </c>
      <c r="F70" s="405">
        <f t="shared" si="21"/>
        <v>1.6080000000000001</v>
      </c>
      <c r="G70" s="405">
        <f t="shared" si="21"/>
        <v>0</v>
      </c>
      <c r="H70" s="405">
        <f t="shared" si="21"/>
        <v>1.6080000000000001</v>
      </c>
      <c r="I70" s="405">
        <f t="shared" si="21"/>
        <v>0</v>
      </c>
      <c r="J70" s="405">
        <f t="shared" si="21"/>
        <v>0</v>
      </c>
      <c r="K70" s="405">
        <f t="shared" si="21"/>
        <v>1.6080000000000001</v>
      </c>
      <c r="L70" s="405">
        <f t="shared" si="21"/>
        <v>0</v>
      </c>
      <c r="M70" s="405">
        <f t="shared" si="21"/>
        <v>1.3467447239999999</v>
      </c>
      <c r="N70" s="405">
        <f t="shared" si="21"/>
        <v>0</v>
      </c>
      <c r="O70" s="405">
        <f t="shared" si="21"/>
        <v>0</v>
      </c>
      <c r="P70" s="405">
        <f t="shared" si="21"/>
        <v>1.3467447239999999</v>
      </c>
      <c r="Q70" s="405">
        <f t="shared" si="21"/>
        <v>0</v>
      </c>
      <c r="R70" s="405">
        <f t="shared" si="21"/>
        <v>0</v>
      </c>
      <c r="S70" s="249">
        <f t="shared" si="6"/>
        <v>0.2612552760000002</v>
      </c>
      <c r="T70" s="398">
        <f t="shared" si="7"/>
        <v>16.247218656716431</v>
      </c>
      <c r="U70" s="264">
        <v>0</v>
      </c>
      <c r="V70" s="264">
        <v>0</v>
      </c>
      <c r="W70" s="264">
        <v>0</v>
      </c>
      <c r="X70" s="264">
        <v>0</v>
      </c>
      <c r="Y70" s="399">
        <f t="shared" si="8"/>
        <v>0.2612552760000002</v>
      </c>
      <c r="Z70" s="398">
        <f t="shared" si="9"/>
        <v>16.247218656716431</v>
      </c>
      <c r="AA70" s="264">
        <v>0</v>
      </c>
      <c r="AB70" s="264">
        <v>0</v>
      </c>
      <c r="AC70" s="404"/>
    </row>
    <row r="71" spans="1:29" s="234" customFormat="1" ht="24.95" customHeight="1" x14ac:dyDescent="0.15">
      <c r="A71" s="228" t="s">
        <v>974</v>
      </c>
      <c r="B71" s="232" t="s">
        <v>975</v>
      </c>
      <c r="C71" s="259" t="s">
        <v>976</v>
      </c>
      <c r="D71" s="405">
        <v>1.6080000000000001</v>
      </c>
      <c r="E71" s="403">
        <v>4.8000000000000001E-2</v>
      </c>
      <c r="F71" s="405">
        <v>1.6080000000000001</v>
      </c>
      <c r="G71" s="262">
        <v>0</v>
      </c>
      <c r="H71" s="251">
        <v>1.6080000000000001</v>
      </c>
      <c r="I71" s="249">
        <v>0</v>
      </c>
      <c r="J71" s="249">
        <v>0</v>
      </c>
      <c r="K71" s="251">
        <v>1.6080000000000001</v>
      </c>
      <c r="L71" s="249">
        <v>0</v>
      </c>
      <c r="M71" s="252">
        <f>N71+O71+P71+Q71</f>
        <v>1.3467447239999999</v>
      </c>
      <c r="N71" s="250">
        <v>0</v>
      </c>
      <c r="O71" s="250">
        <v>0</v>
      </c>
      <c r="P71" s="251">
        <v>1.3467447239999999</v>
      </c>
      <c r="Q71" s="249">
        <v>0</v>
      </c>
      <c r="R71" s="263">
        <v>0</v>
      </c>
      <c r="S71" s="249">
        <f t="shared" si="6"/>
        <v>0.2612552760000002</v>
      </c>
      <c r="T71" s="398">
        <f t="shared" si="7"/>
        <v>16.247218656716431</v>
      </c>
      <c r="U71" s="264">
        <v>0</v>
      </c>
      <c r="V71" s="264">
        <v>0</v>
      </c>
      <c r="W71" s="264">
        <v>0</v>
      </c>
      <c r="X71" s="264">
        <v>0</v>
      </c>
      <c r="Y71" s="399">
        <f t="shared" si="8"/>
        <v>0.2612552760000002</v>
      </c>
      <c r="Z71" s="398">
        <f t="shared" si="9"/>
        <v>16.247218656716431</v>
      </c>
      <c r="AA71" s="264">
        <v>0</v>
      </c>
      <c r="AB71" s="264">
        <v>0</v>
      </c>
      <c r="AC71" s="404"/>
    </row>
    <row r="72" spans="1:29" s="233" customFormat="1" ht="24.95" customHeight="1" x14ac:dyDescent="0.15">
      <c r="A72" s="228" t="s">
        <v>111</v>
      </c>
      <c r="B72" s="229" t="s">
        <v>842</v>
      </c>
      <c r="C72" s="228" t="s">
        <v>825</v>
      </c>
      <c r="D72" s="252">
        <f>D73+D93</f>
        <v>76.400532899999988</v>
      </c>
      <c r="E72" s="252">
        <f>E73+E93</f>
        <v>128.9523563651606</v>
      </c>
      <c r="F72" s="252">
        <f t="shared" ref="F72:H72" si="22">F73+F93</f>
        <v>76.400532899999988</v>
      </c>
      <c r="G72" s="252">
        <f t="shared" si="22"/>
        <v>0</v>
      </c>
      <c r="H72" s="252">
        <f t="shared" si="22"/>
        <v>76.400532899999988</v>
      </c>
      <c r="I72" s="249">
        <v>0</v>
      </c>
      <c r="J72" s="249">
        <v>0</v>
      </c>
      <c r="K72" s="252">
        <f t="shared" ref="K72" si="23">K73+K93</f>
        <v>76.400532899999988</v>
      </c>
      <c r="L72" s="249">
        <v>0</v>
      </c>
      <c r="M72" s="252">
        <f t="shared" ref="M72" si="24">M73+M93</f>
        <v>14.240494955999997</v>
      </c>
      <c r="N72" s="250">
        <v>0</v>
      </c>
      <c r="O72" s="250">
        <v>0</v>
      </c>
      <c r="P72" s="252">
        <f t="shared" ref="P72" si="25">P73+P93</f>
        <v>14.240494955999997</v>
      </c>
      <c r="Q72" s="249">
        <v>0</v>
      </c>
      <c r="R72" s="250">
        <v>0</v>
      </c>
      <c r="S72" s="249">
        <f t="shared" si="6"/>
        <v>62.160037943999988</v>
      </c>
      <c r="T72" s="398">
        <f t="shared" si="7"/>
        <v>81.360738707622289</v>
      </c>
      <c r="U72" s="264">
        <v>0</v>
      </c>
      <c r="V72" s="264">
        <v>0</v>
      </c>
      <c r="W72" s="264">
        <v>0</v>
      </c>
      <c r="X72" s="264">
        <v>0</v>
      </c>
      <c r="Y72" s="399">
        <f t="shared" si="8"/>
        <v>62.160037943999988</v>
      </c>
      <c r="Z72" s="398">
        <f t="shared" si="9"/>
        <v>81.360738707622289</v>
      </c>
      <c r="AA72" s="264">
        <v>0</v>
      </c>
      <c r="AB72" s="264">
        <v>0</v>
      </c>
      <c r="AC72" s="402"/>
    </row>
    <row r="73" spans="1:29" s="233" customFormat="1" ht="24.95" customHeight="1" x14ac:dyDescent="0.15">
      <c r="A73" s="228" t="s">
        <v>843</v>
      </c>
      <c r="B73" s="229" t="s">
        <v>844</v>
      </c>
      <c r="C73" s="228" t="s">
        <v>825</v>
      </c>
      <c r="D73" s="262">
        <f>SUM(D74:D92)</f>
        <v>76.400532899999988</v>
      </c>
      <c r="E73" s="262">
        <f>SUM(E74:E92)</f>
        <v>128.9523563651606</v>
      </c>
      <c r="F73" s="262">
        <f t="shared" ref="F73:H73" si="26">SUM(F74:F92)</f>
        <v>76.400532899999988</v>
      </c>
      <c r="G73" s="262">
        <f t="shared" si="26"/>
        <v>0</v>
      </c>
      <c r="H73" s="262">
        <f t="shared" si="26"/>
        <v>76.400532899999988</v>
      </c>
      <c r="I73" s="249">
        <v>0</v>
      </c>
      <c r="J73" s="249">
        <v>0</v>
      </c>
      <c r="K73" s="262">
        <f t="shared" ref="K73" si="27">SUM(K74:K92)</f>
        <v>76.400532899999988</v>
      </c>
      <c r="L73" s="249">
        <v>0</v>
      </c>
      <c r="M73" s="262">
        <f t="shared" ref="M73" si="28">SUM(M74:M92)</f>
        <v>14.240494955999997</v>
      </c>
      <c r="N73" s="250">
        <v>0</v>
      </c>
      <c r="O73" s="250">
        <v>0</v>
      </c>
      <c r="P73" s="262">
        <f t="shared" ref="P73" si="29">SUM(P74:P92)</f>
        <v>14.240494955999997</v>
      </c>
      <c r="Q73" s="249">
        <v>0</v>
      </c>
      <c r="R73" s="250">
        <v>0</v>
      </c>
      <c r="S73" s="249">
        <f t="shared" si="6"/>
        <v>62.160037943999988</v>
      </c>
      <c r="T73" s="398">
        <f t="shared" si="7"/>
        <v>81.360738707622289</v>
      </c>
      <c r="U73" s="264">
        <v>0</v>
      </c>
      <c r="V73" s="264">
        <v>0</v>
      </c>
      <c r="W73" s="264">
        <v>0</v>
      </c>
      <c r="X73" s="264">
        <v>0</v>
      </c>
      <c r="Y73" s="399">
        <f t="shared" si="8"/>
        <v>62.160037943999988</v>
      </c>
      <c r="Z73" s="398">
        <f t="shared" si="9"/>
        <v>81.360738707622289</v>
      </c>
      <c r="AA73" s="264">
        <v>0</v>
      </c>
      <c r="AB73" s="264">
        <v>0</v>
      </c>
      <c r="AC73" s="402"/>
    </row>
    <row r="74" spans="1:29" s="234" customFormat="1" ht="24.95" customHeight="1" x14ac:dyDescent="0.15">
      <c r="A74" s="235" t="s">
        <v>845</v>
      </c>
      <c r="B74" s="236" t="s">
        <v>990</v>
      </c>
      <c r="C74" s="235" t="s">
        <v>991</v>
      </c>
      <c r="D74" s="249">
        <v>3.5900639999999999</v>
      </c>
      <c r="E74" s="403">
        <v>9.5284800000000001</v>
      </c>
      <c r="F74" s="249">
        <v>3.5900639999999999</v>
      </c>
      <c r="G74" s="250">
        <v>0</v>
      </c>
      <c r="H74" s="251">
        <v>3.5900639999999999</v>
      </c>
      <c r="I74" s="249">
        <v>0</v>
      </c>
      <c r="J74" s="249">
        <v>0</v>
      </c>
      <c r="K74" s="251">
        <v>3.5900639999999999</v>
      </c>
      <c r="L74" s="249">
        <v>0</v>
      </c>
      <c r="M74" s="251">
        <f>N74+O74+P74+Q74</f>
        <v>0</v>
      </c>
      <c r="N74" s="250">
        <v>0</v>
      </c>
      <c r="O74" s="250">
        <v>0</v>
      </c>
      <c r="P74" s="251">
        <v>0</v>
      </c>
      <c r="Q74" s="249">
        <v>0</v>
      </c>
      <c r="R74" s="249">
        <v>0</v>
      </c>
      <c r="S74" s="249">
        <f t="shared" si="6"/>
        <v>3.5900639999999999</v>
      </c>
      <c r="T74" s="398">
        <f t="shared" si="7"/>
        <v>100</v>
      </c>
      <c r="U74" s="264">
        <v>0</v>
      </c>
      <c r="V74" s="264">
        <v>0</v>
      </c>
      <c r="W74" s="264">
        <v>0</v>
      </c>
      <c r="X74" s="264">
        <v>0</v>
      </c>
      <c r="Y74" s="399">
        <f t="shared" si="8"/>
        <v>3.5900639999999999</v>
      </c>
      <c r="Z74" s="398">
        <f t="shared" si="9"/>
        <v>100</v>
      </c>
      <c r="AA74" s="264">
        <v>0</v>
      </c>
      <c r="AB74" s="264">
        <v>0</v>
      </c>
      <c r="AC74" s="404"/>
    </row>
    <row r="75" spans="1:29" s="234" customFormat="1" ht="24.95" customHeight="1" x14ac:dyDescent="0.15">
      <c r="A75" s="235" t="s">
        <v>846</v>
      </c>
      <c r="B75" s="237" t="s">
        <v>992</v>
      </c>
      <c r="C75" s="407" t="s">
        <v>993</v>
      </c>
      <c r="D75" s="249">
        <v>2.455889784</v>
      </c>
      <c r="E75" s="403">
        <v>3.0153359999999996</v>
      </c>
      <c r="F75" s="249">
        <v>2.455889784</v>
      </c>
      <c r="G75" s="250">
        <v>0</v>
      </c>
      <c r="H75" s="251">
        <v>2.455889784</v>
      </c>
      <c r="I75" s="249">
        <v>0</v>
      </c>
      <c r="J75" s="249">
        <v>0</v>
      </c>
      <c r="K75" s="251">
        <v>2.455889784</v>
      </c>
      <c r="L75" s="249">
        <v>0</v>
      </c>
      <c r="M75" s="251">
        <f t="shared" ref="M75:M92" si="30">N75+O75+P75+Q75</f>
        <v>0</v>
      </c>
      <c r="N75" s="250">
        <v>0</v>
      </c>
      <c r="O75" s="250">
        <v>0</v>
      </c>
      <c r="P75" s="251">
        <v>0</v>
      </c>
      <c r="Q75" s="249">
        <v>0</v>
      </c>
      <c r="R75" s="249">
        <v>0</v>
      </c>
      <c r="S75" s="249">
        <f t="shared" si="6"/>
        <v>2.455889784</v>
      </c>
      <c r="T75" s="398">
        <f t="shared" si="7"/>
        <v>100</v>
      </c>
      <c r="U75" s="264">
        <v>0</v>
      </c>
      <c r="V75" s="264">
        <v>0</v>
      </c>
      <c r="W75" s="264">
        <v>0</v>
      </c>
      <c r="X75" s="264">
        <v>0</v>
      </c>
      <c r="Y75" s="399">
        <f t="shared" si="8"/>
        <v>2.455889784</v>
      </c>
      <c r="Z75" s="398">
        <f t="shared" si="9"/>
        <v>100</v>
      </c>
      <c r="AA75" s="264">
        <v>0</v>
      </c>
      <c r="AB75" s="264">
        <v>0</v>
      </c>
      <c r="AC75" s="404"/>
    </row>
    <row r="76" spans="1:29" s="233" customFormat="1" ht="24.95" customHeight="1" x14ac:dyDescent="0.15">
      <c r="A76" s="235" t="s">
        <v>862</v>
      </c>
      <c r="B76" s="237" t="s">
        <v>994</v>
      </c>
      <c r="C76" s="407" t="s">
        <v>995</v>
      </c>
      <c r="D76" s="249">
        <v>1.4364303599999999</v>
      </c>
      <c r="E76" s="403">
        <v>4.8819720000000002</v>
      </c>
      <c r="F76" s="249">
        <v>1.4364303599999999</v>
      </c>
      <c r="G76" s="250">
        <v>0</v>
      </c>
      <c r="H76" s="251">
        <v>1.4364303599999999</v>
      </c>
      <c r="I76" s="249">
        <v>0</v>
      </c>
      <c r="J76" s="249">
        <v>0</v>
      </c>
      <c r="K76" s="251">
        <v>1.4364303599999999</v>
      </c>
      <c r="L76" s="249">
        <v>0</v>
      </c>
      <c r="M76" s="251">
        <f t="shared" si="30"/>
        <v>0</v>
      </c>
      <c r="N76" s="250">
        <v>0</v>
      </c>
      <c r="O76" s="250">
        <v>0</v>
      </c>
      <c r="P76" s="251">
        <v>0</v>
      </c>
      <c r="Q76" s="249">
        <v>0</v>
      </c>
      <c r="R76" s="250">
        <v>0</v>
      </c>
      <c r="S76" s="249">
        <f t="shared" si="6"/>
        <v>1.4364303599999999</v>
      </c>
      <c r="T76" s="398">
        <f t="shared" si="7"/>
        <v>100</v>
      </c>
      <c r="U76" s="264">
        <v>0</v>
      </c>
      <c r="V76" s="264">
        <v>0</v>
      </c>
      <c r="W76" s="264">
        <v>0</v>
      </c>
      <c r="X76" s="264">
        <v>0</v>
      </c>
      <c r="Y76" s="399">
        <f t="shared" si="8"/>
        <v>1.4364303599999999</v>
      </c>
      <c r="Z76" s="398">
        <f t="shared" si="9"/>
        <v>100</v>
      </c>
      <c r="AA76" s="264">
        <v>0</v>
      </c>
      <c r="AB76" s="264">
        <v>0</v>
      </c>
      <c r="AC76" s="402"/>
    </row>
    <row r="77" spans="1:29" s="234" customFormat="1" ht="24.95" customHeight="1" x14ac:dyDescent="0.15">
      <c r="A77" s="235" t="s">
        <v>977</v>
      </c>
      <c r="B77" s="237" t="s">
        <v>996</v>
      </c>
      <c r="C77" s="407" t="s">
        <v>997</v>
      </c>
      <c r="D77" s="249">
        <v>8.5671227999999982</v>
      </c>
      <c r="E77" s="403">
        <v>13.936787999999998</v>
      </c>
      <c r="F77" s="249">
        <v>8.5671227999999982</v>
      </c>
      <c r="G77" s="250">
        <v>0</v>
      </c>
      <c r="H77" s="251">
        <v>8.5671227999999982</v>
      </c>
      <c r="I77" s="249">
        <v>0</v>
      </c>
      <c r="J77" s="249">
        <v>0</v>
      </c>
      <c r="K77" s="251">
        <v>8.5671227999999982</v>
      </c>
      <c r="L77" s="249">
        <v>0</v>
      </c>
      <c r="M77" s="251">
        <f t="shared" si="30"/>
        <v>0</v>
      </c>
      <c r="N77" s="250">
        <v>0</v>
      </c>
      <c r="O77" s="250">
        <v>0</v>
      </c>
      <c r="P77" s="251">
        <v>0</v>
      </c>
      <c r="Q77" s="249">
        <v>0</v>
      </c>
      <c r="R77" s="250">
        <v>0</v>
      </c>
      <c r="S77" s="249">
        <f t="shared" si="6"/>
        <v>8.5671227999999982</v>
      </c>
      <c r="T77" s="398">
        <f t="shared" si="7"/>
        <v>100</v>
      </c>
      <c r="U77" s="264">
        <v>0</v>
      </c>
      <c r="V77" s="264">
        <v>0</v>
      </c>
      <c r="W77" s="264">
        <v>0</v>
      </c>
      <c r="X77" s="264">
        <v>0</v>
      </c>
      <c r="Y77" s="399">
        <f t="shared" si="8"/>
        <v>8.5671227999999982</v>
      </c>
      <c r="Z77" s="398">
        <f t="shared" si="9"/>
        <v>100</v>
      </c>
      <c r="AA77" s="264">
        <v>0</v>
      </c>
      <c r="AB77" s="264">
        <v>0</v>
      </c>
      <c r="AC77" s="404"/>
    </row>
    <row r="78" spans="1:29" s="234" customFormat="1" ht="24.95" customHeight="1" x14ac:dyDescent="0.15">
      <c r="A78" s="235" t="s">
        <v>978</v>
      </c>
      <c r="B78" s="237" t="s">
        <v>998</v>
      </c>
      <c r="C78" s="407" t="s">
        <v>999</v>
      </c>
      <c r="D78" s="249">
        <v>5.5612427999999996</v>
      </c>
      <c r="E78" s="403">
        <v>5.7616101259747419</v>
      </c>
      <c r="F78" s="249">
        <v>5.5612427999999996</v>
      </c>
      <c r="G78" s="250">
        <v>0</v>
      </c>
      <c r="H78" s="251">
        <v>5.5612427999999996</v>
      </c>
      <c r="I78" s="249">
        <v>0</v>
      </c>
      <c r="J78" s="249">
        <v>0</v>
      </c>
      <c r="K78" s="251">
        <v>5.5612427999999996</v>
      </c>
      <c r="L78" s="249">
        <v>0</v>
      </c>
      <c r="M78" s="251">
        <f t="shared" si="30"/>
        <v>0</v>
      </c>
      <c r="N78" s="250">
        <v>0</v>
      </c>
      <c r="O78" s="250">
        <v>0</v>
      </c>
      <c r="P78" s="251">
        <v>0</v>
      </c>
      <c r="Q78" s="249">
        <v>0</v>
      </c>
      <c r="R78" s="249">
        <v>0</v>
      </c>
      <c r="S78" s="249">
        <f t="shared" si="6"/>
        <v>5.5612427999999996</v>
      </c>
      <c r="T78" s="398">
        <f t="shared" si="7"/>
        <v>100</v>
      </c>
      <c r="U78" s="264">
        <v>0</v>
      </c>
      <c r="V78" s="264">
        <v>0</v>
      </c>
      <c r="W78" s="264">
        <v>0</v>
      </c>
      <c r="X78" s="264">
        <v>0</v>
      </c>
      <c r="Y78" s="399">
        <f t="shared" si="8"/>
        <v>5.5612427999999996</v>
      </c>
      <c r="Z78" s="398">
        <f t="shared" si="9"/>
        <v>100</v>
      </c>
      <c r="AA78" s="264">
        <v>0</v>
      </c>
      <c r="AB78" s="264">
        <v>0</v>
      </c>
      <c r="AC78" s="404"/>
    </row>
    <row r="79" spans="1:29" s="233" customFormat="1" ht="24.95" customHeight="1" x14ac:dyDescent="0.15">
      <c r="A79" s="235" t="s">
        <v>979</v>
      </c>
      <c r="B79" s="237" t="s">
        <v>1000</v>
      </c>
      <c r="C79" s="407" t="s">
        <v>1001</v>
      </c>
      <c r="D79" s="249">
        <v>6.0830039999999999</v>
      </c>
      <c r="E79" s="403">
        <v>9.0290167584031131</v>
      </c>
      <c r="F79" s="249">
        <v>6.0830039999999999</v>
      </c>
      <c r="G79" s="250">
        <v>0</v>
      </c>
      <c r="H79" s="251">
        <v>6.0830039999999999</v>
      </c>
      <c r="I79" s="249">
        <v>0</v>
      </c>
      <c r="J79" s="249">
        <v>0</v>
      </c>
      <c r="K79" s="251">
        <v>6.0830039999999999</v>
      </c>
      <c r="L79" s="249">
        <v>0</v>
      </c>
      <c r="M79" s="251">
        <f t="shared" si="30"/>
        <v>0</v>
      </c>
      <c r="N79" s="250">
        <v>0</v>
      </c>
      <c r="O79" s="250">
        <v>0</v>
      </c>
      <c r="P79" s="251">
        <v>0</v>
      </c>
      <c r="Q79" s="249">
        <v>0</v>
      </c>
      <c r="R79" s="250">
        <v>0</v>
      </c>
      <c r="S79" s="249">
        <f t="shared" si="6"/>
        <v>6.0830039999999999</v>
      </c>
      <c r="T79" s="398">
        <f t="shared" si="7"/>
        <v>100</v>
      </c>
      <c r="U79" s="264">
        <v>0</v>
      </c>
      <c r="V79" s="264">
        <v>0</v>
      </c>
      <c r="W79" s="264">
        <v>0</v>
      </c>
      <c r="X79" s="264">
        <v>0</v>
      </c>
      <c r="Y79" s="399">
        <f t="shared" si="8"/>
        <v>6.0830039999999999</v>
      </c>
      <c r="Z79" s="398">
        <f t="shared" si="9"/>
        <v>100</v>
      </c>
      <c r="AA79" s="264">
        <v>0</v>
      </c>
      <c r="AB79" s="264">
        <v>0</v>
      </c>
      <c r="AC79" s="402"/>
    </row>
    <row r="80" spans="1:29" s="233" customFormat="1" ht="24.95" customHeight="1" x14ac:dyDescent="0.15">
      <c r="A80" s="235" t="s">
        <v>863</v>
      </c>
      <c r="B80" s="237" t="s">
        <v>1002</v>
      </c>
      <c r="C80" s="407" t="s">
        <v>1003</v>
      </c>
      <c r="D80" s="249">
        <v>2.0478239999999999</v>
      </c>
      <c r="E80" s="403">
        <v>3.2533854030762948</v>
      </c>
      <c r="F80" s="249">
        <v>2.0478239999999999</v>
      </c>
      <c r="G80" s="250">
        <v>0</v>
      </c>
      <c r="H80" s="251">
        <v>2.0478239999999999</v>
      </c>
      <c r="I80" s="249">
        <v>0</v>
      </c>
      <c r="J80" s="249">
        <v>0</v>
      </c>
      <c r="K80" s="251">
        <v>2.0478239999999999</v>
      </c>
      <c r="L80" s="249">
        <v>0</v>
      </c>
      <c r="M80" s="251">
        <f t="shared" si="30"/>
        <v>0</v>
      </c>
      <c r="N80" s="250">
        <v>0</v>
      </c>
      <c r="O80" s="250">
        <v>0</v>
      </c>
      <c r="P80" s="251">
        <v>0</v>
      </c>
      <c r="Q80" s="249">
        <v>0</v>
      </c>
      <c r="R80" s="250">
        <v>0</v>
      </c>
      <c r="S80" s="249">
        <f t="shared" si="6"/>
        <v>2.0478239999999999</v>
      </c>
      <c r="T80" s="398">
        <f t="shared" si="7"/>
        <v>100</v>
      </c>
      <c r="U80" s="264">
        <v>0</v>
      </c>
      <c r="V80" s="264">
        <v>0</v>
      </c>
      <c r="W80" s="264">
        <v>0</v>
      </c>
      <c r="X80" s="264">
        <v>0</v>
      </c>
      <c r="Y80" s="399">
        <f t="shared" si="8"/>
        <v>2.0478239999999999</v>
      </c>
      <c r="Z80" s="398">
        <f t="shared" si="9"/>
        <v>100</v>
      </c>
      <c r="AA80" s="264">
        <v>0</v>
      </c>
      <c r="AB80" s="264">
        <v>0</v>
      </c>
      <c r="AC80" s="402"/>
    </row>
    <row r="81" spans="1:29" s="233" customFormat="1" ht="24.95" customHeight="1" x14ac:dyDescent="0.15">
      <c r="A81" s="235" t="s">
        <v>980</v>
      </c>
      <c r="B81" s="237" t="s">
        <v>1004</v>
      </c>
      <c r="C81" s="407" t="s">
        <v>1005</v>
      </c>
      <c r="D81" s="249">
        <v>2.0478239999999999</v>
      </c>
      <c r="E81" s="403">
        <v>3.2533854030762948</v>
      </c>
      <c r="F81" s="249">
        <v>2.0478239999999999</v>
      </c>
      <c r="G81" s="250">
        <v>0</v>
      </c>
      <c r="H81" s="251">
        <v>2.0478239999999999</v>
      </c>
      <c r="I81" s="249">
        <v>0</v>
      </c>
      <c r="J81" s="249">
        <v>0</v>
      </c>
      <c r="K81" s="251">
        <v>2.0478239999999999</v>
      </c>
      <c r="L81" s="249">
        <v>0</v>
      </c>
      <c r="M81" s="251">
        <f t="shared" si="30"/>
        <v>0</v>
      </c>
      <c r="N81" s="250">
        <v>0</v>
      </c>
      <c r="O81" s="250">
        <v>0</v>
      </c>
      <c r="P81" s="251">
        <v>0</v>
      </c>
      <c r="Q81" s="249">
        <v>0</v>
      </c>
      <c r="R81" s="250">
        <v>0</v>
      </c>
      <c r="S81" s="249">
        <f t="shared" si="6"/>
        <v>2.0478239999999999</v>
      </c>
      <c r="T81" s="398">
        <f t="shared" si="7"/>
        <v>100</v>
      </c>
      <c r="U81" s="264">
        <v>0</v>
      </c>
      <c r="V81" s="264">
        <v>0</v>
      </c>
      <c r="W81" s="264">
        <v>0</v>
      </c>
      <c r="X81" s="264">
        <v>0</v>
      </c>
      <c r="Y81" s="399">
        <f t="shared" si="8"/>
        <v>2.0478239999999999</v>
      </c>
      <c r="Z81" s="398">
        <f t="shared" si="9"/>
        <v>100</v>
      </c>
      <c r="AA81" s="264">
        <v>0</v>
      </c>
      <c r="AB81" s="264">
        <v>0</v>
      </c>
      <c r="AC81" s="402"/>
    </row>
    <row r="82" spans="1:29" s="233" customFormat="1" ht="24.95" customHeight="1" x14ac:dyDescent="0.15">
      <c r="A82" s="235" t="s">
        <v>981</v>
      </c>
      <c r="B82" s="237" t="s">
        <v>1006</v>
      </c>
      <c r="C82" s="407" t="s">
        <v>1007</v>
      </c>
      <c r="D82" s="249">
        <v>5.4601771559999994</v>
      </c>
      <c r="E82" s="403">
        <v>9.1162020316086707</v>
      </c>
      <c r="F82" s="249">
        <v>5.4601771559999994</v>
      </c>
      <c r="G82" s="250">
        <v>0</v>
      </c>
      <c r="H82" s="251">
        <v>5.4601771559999994</v>
      </c>
      <c r="I82" s="249">
        <v>0</v>
      </c>
      <c r="J82" s="249">
        <v>0</v>
      </c>
      <c r="K82" s="251">
        <v>5.4601771559999994</v>
      </c>
      <c r="L82" s="249">
        <v>0</v>
      </c>
      <c r="M82" s="251">
        <f t="shared" si="30"/>
        <v>0</v>
      </c>
      <c r="N82" s="250">
        <v>0</v>
      </c>
      <c r="O82" s="250">
        <v>0</v>
      </c>
      <c r="P82" s="251">
        <v>0</v>
      </c>
      <c r="Q82" s="249">
        <v>0</v>
      </c>
      <c r="R82" s="250">
        <v>0</v>
      </c>
      <c r="S82" s="249">
        <f t="shared" si="6"/>
        <v>5.4601771559999994</v>
      </c>
      <c r="T82" s="398">
        <f t="shared" si="7"/>
        <v>100</v>
      </c>
      <c r="U82" s="264">
        <v>0</v>
      </c>
      <c r="V82" s="264">
        <v>0</v>
      </c>
      <c r="W82" s="264">
        <v>0</v>
      </c>
      <c r="X82" s="264">
        <v>0</v>
      </c>
      <c r="Y82" s="399">
        <f t="shared" si="8"/>
        <v>5.4601771559999994</v>
      </c>
      <c r="Z82" s="398">
        <f t="shared" si="9"/>
        <v>100</v>
      </c>
      <c r="AA82" s="264">
        <v>0</v>
      </c>
      <c r="AB82" s="264">
        <v>0</v>
      </c>
      <c r="AC82" s="402"/>
    </row>
    <row r="83" spans="1:29" s="233" customFormat="1" ht="24.95" customHeight="1" x14ac:dyDescent="0.15">
      <c r="A83" s="235" t="s">
        <v>982</v>
      </c>
      <c r="B83" s="237" t="s">
        <v>1008</v>
      </c>
      <c r="C83" s="407" t="s">
        <v>1009</v>
      </c>
      <c r="D83" s="249">
        <v>3.6406847999999998</v>
      </c>
      <c r="E83" s="403">
        <v>5.9108726101794957</v>
      </c>
      <c r="F83" s="249">
        <v>3.6406847999999998</v>
      </c>
      <c r="G83" s="250">
        <v>0</v>
      </c>
      <c r="H83" s="251">
        <v>3.6406847999999998</v>
      </c>
      <c r="I83" s="249">
        <v>0</v>
      </c>
      <c r="J83" s="249">
        <v>0</v>
      </c>
      <c r="K83" s="251">
        <v>3.6406847999999998</v>
      </c>
      <c r="L83" s="249">
        <v>0</v>
      </c>
      <c r="M83" s="251">
        <f t="shared" si="30"/>
        <v>0</v>
      </c>
      <c r="N83" s="250">
        <v>0</v>
      </c>
      <c r="O83" s="250">
        <v>0</v>
      </c>
      <c r="P83" s="251">
        <v>0</v>
      </c>
      <c r="Q83" s="249">
        <v>0</v>
      </c>
      <c r="R83" s="250">
        <v>0</v>
      </c>
      <c r="S83" s="249">
        <f t="shared" si="6"/>
        <v>3.6406847999999998</v>
      </c>
      <c r="T83" s="398">
        <f t="shared" si="7"/>
        <v>100</v>
      </c>
      <c r="U83" s="264">
        <v>0</v>
      </c>
      <c r="V83" s="264">
        <v>0</v>
      </c>
      <c r="W83" s="264">
        <v>0</v>
      </c>
      <c r="X83" s="264">
        <v>0</v>
      </c>
      <c r="Y83" s="399">
        <f t="shared" si="8"/>
        <v>3.6406847999999998</v>
      </c>
      <c r="Z83" s="398">
        <f t="shared" si="9"/>
        <v>100</v>
      </c>
      <c r="AA83" s="264">
        <v>0</v>
      </c>
      <c r="AB83" s="264">
        <v>0</v>
      </c>
      <c r="AC83" s="402"/>
    </row>
    <row r="84" spans="1:29" s="233" customFormat="1" ht="24.95" customHeight="1" x14ac:dyDescent="0.15">
      <c r="A84" s="235" t="s">
        <v>864</v>
      </c>
      <c r="B84" s="237" t="s">
        <v>1010</v>
      </c>
      <c r="C84" s="407" t="s">
        <v>1011</v>
      </c>
      <c r="D84" s="249">
        <v>20.6210448</v>
      </c>
      <c r="E84" s="403">
        <v>36.068620032841999</v>
      </c>
      <c r="F84" s="249">
        <v>20.6210448</v>
      </c>
      <c r="G84" s="250">
        <v>0</v>
      </c>
      <c r="H84" s="251">
        <v>20.6210448</v>
      </c>
      <c r="I84" s="249">
        <v>0</v>
      </c>
      <c r="J84" s="249">
        <v>0</v>
      </c>
      <c r="K84" s="251">
        <v>20.6210448</v>
      </c>
      <c r="L84" s="249">
        <v>0</v>
      </c>
      <c r="M84" s="251">
        <f t="shared" si="30"/>
        <v>0</v>
      </c>
      <c r="N84" s="250">
        <v>0</v>
      </c>
      <c r="O84" s="250">
        <v>0</v>
      </c>
      <c r="P84" s="251">
        <v>0</v>
      </c>
      <c r="Q84" s="249">
        <v>0</v>
      </c>
      <c r="R84" s="250">
        <v>0</v>
      </c>
      <c r="S84" s="249">
        <f t="shared" si="6"/>
        <v>20.6210448</v>
      </c>
      <c r="T84" s="398">
        <f t="shared" si="7"/>
        <v>100</v>
      </c>
      <c r="U84" s="264">
        <v>0</v>
      </c>
      <c r="V84" s="264">
        <v>0</v>
      </c>
      <c r="W84" s="264">
        <v>0</v>
      </c>
      <c r="X84" s="264">
        <v>0</v>
      </c>
      <c r="Y84" s="399">
        <f t="shared" si="8"/>
        <v>20.6210448</v>
      </c>
      <c r="Z84" s="398">
        <f t="shared" si="9"/>
        <v>100</v>
      </c>
      <c r="AA84" s="264">
        <v>0</v>
      </c>
      <c r="AB84" s="264">
        <v>0</v>
      </c>
      <c r="AC84" s="402"/>
    </row>
    <row r="85" spans="1:29" s="233" customFormat="1" ht="24.95" customHeight="1" x14ac:dyDescent="0.15">
      <c r="A85" s="235" t="s">
        <v>983</v>
      </c>
      <c r="B85" s="237" t="s">
        <v>1012</v>
      </c>
      <c r="C85" s="407" t="s">
        <v>1013</v>
      </c>
      <c r="D85" s="249">
        <v>5.0647703999999996</v>
      </c>
      <c r="E85" s="403">
        <v>7.5622199999999999</v>
      </c>
      <c r="F85" s="249">
        <v>5.0647703999999996</v>
      </c>
      <c r="G85" s="250">
        <v>0</v>
      </c>
      <c r="H85" s="251">
        <v>5.0647703999999996</v>
      </c>
      <c r="I85" s="249">
        <v>0</v>
      </c>
      <c r="J85" s="249">
        <v>0</v>
      </c>
      <c r="K85" s="251">
        <v>5.0647703999999996</v>
      </c>
      <c r="L85" s="249">
        <v>0</v>
      </c>
      <c r="M85" s="251">
        <f t="shared" si="30"/>
        <v>5.0182440000000001</v>
      </c>
      <c r="N85" s="250">
        <v>0</v>
      </c>
      <c r="O85" s="250">
        <v>0</v>
      </c>
      <c r="P85" s="251">
        <v>5.0182440000000001</v>
      </c>
      <c r="Q85" s="249">
        <v>0</v>
      </c>
      <c r="R85" s="250">
        <v>0</v>
      </c>
      <c r="S85" s="249">
        <f t="shared" ref="S85:S117" si="31">H85-M85</f>
        <v>4.6526399999999413E-2</v>
      </c>
      <c r="T85" s="398">
        <f t="shared" ref="T85:T117" si="32">S85/K85*100</f>
        <v>0.91862801914968184</v>
      </c>
      <c r="U85" s="264">
        <v>0</v>
      </c>
      <c r="V85" s="264">
        <v>0</v>
      </c>
      <c r="W85" s="264">
        <v>0</v>
      </c>
      <c r="X85" s="264">
        <v>0</v>
      </c>
      <c r="Y85" s="399">
        <f t="shared" ref="Y85:Y117" si="33">K85-P85</f>
        <v>4.6526399999999413E-2</v>
      </c>
      <c r="Z85" s="398">
        <f t="shared" ref="Z85:Z117" si="34">Y85/K85*100</f>
        <v>0.91862801914968184</v>
      </c>
      <c r="AA85" s="264">
        <v>0</v>
      </c>
      <c r="AB85" s="264">
        <v>0</v>
      </c>
      <c r="AC85" s="402"/>
    </row>
    <row r="86" spans="1:29" s="233" customFormat="1" ht="24.95" customHeight="1" x14ac:dyDescent="0.15">
      <c r="A86" s="235" t="s">
        <v>865</v>
      </c>
      <c r="B86" s="237" t="s">
        <v>1014</v>
      </c>
      <c r="C86" s="407" t="s">
        <v>1015</v>
      </c>
      <c r="D86" s="249">
        <v>4.38</v>
      </c>
      <c r="E86" s="403">
        <v>6.0119999999999996</v>
      </c>
      <c r="F86" s="249">
        <v>4.38</v>
      </c>
      <c r="G86" s="250">
        <v>0</v>
      </c>
      <c r="H86" s="251">
        <v>4.38</v>
      </c>
      <c r="I86" s="249">
        <v>0</v>
      </c>
      <c r="J86" s="249">
        <v>0</v>
      </c>
      <c r="K86" s="251">
        <v>4.38</v>
      </c>
      <c r="L86" s="249">
        <v>0</v>
      </c>
      <c r="M86" s="251">
        <f t="shared" si="30"/>
        <v>4.2531845759999998</v>
      </c>
      <c r="N86" s="250">
        <v>0</v>
      </c>
      <c r="O86" s="250">
        <v>0</v>
      </c>
      <c r="P86" s="251">
        <v>4.2531845759999998</v>
      </c>
      <c r="Q86" s="249">
        <v>0</v>
      </c>
      <c r="R86" s="250">
        <v>0</v>
      </c>
      <c r="S86" s="249">
        <f t="shared" si="31"/>
        <v>0.12681542400000012</v>
      </c>
      <c r="T86" s="398">
        <f t="shared" si="32"/>
        <v>2.895329315068496</v>
      </c>
      <c r="U86" s="264">
        <v>0</v>
      </c>
      <c r="V86" s="264">
        <v>0</v>
      </c>
      <c r="W86" s="264">
        <v>0</v>
      </c>
      <c r="X86" s="264">
        <v>0</v>
      </c>
      <c r="Y86" s="399">
        <f t="shared" si="33"/>
        <v>0.12681542400000012</v>
      </c>
      <c r="Z86" s="398">
        <f t="shared" si="34"/>
        <v>2.895329315068496</v>
      </c>
      <c r="AA86" s="264">
        <v>0</v>
      </c>
      <c r="AB86" s="264">
        <v>0</v>
      </c>
      <c r="AC86" s="402"/>
    </row>
    <row r="87" spans="1:29" s="234" customFormat="1" ht="24.95" customHeight="1" x14ac:dyDescent="0.15">
      <c r="A87" s="235" t="s">
        <v>984</v>
      </c>
      <c r="B87" s="237" t="s">
        <v>1016</v>
      </c>
      <c r="C87" s="407" t="s">
        <v>1017</v>
      </c>
      <c r="D87" s="249">
        <v>2.5319999999999996</v>
      </c>
      <c r="E87" s="403">
        <v>3.1680000000000001</v>
      </c>
      <c r="F87" s="249">
        <v>2.5319999999999996</v>
      </c>
      <c r="G87" s="250">
        <v>0</v>
      </c>
      <c r="H87" s="251">
        <v>2.5319999999999996</v>
      </c>
      <c r="I87" s="249">
        <v>0</v>
      </c>
      <c r="J87" s="249">
        <v>0</v>
      </c>
      <c r="K87" s="251">
        <v>2.5319999999999996</v>
      </c>
      <c r="L87" s="249">
        <v>0</v>
      </c>
      <c r="M87" s="251">
        <f t="shared" si="30"/>
        <v>2.2764992519999998</v>
      </c>
      <c r="N87" s="250">
        <v>0</v>
      </c>
      <c r="O87" s="250">
        <v>0</v>
      </c>
      <c r="P87" s="251">
        <v>2.2764992519999998</v>
      </c>
      <c r="Q87" s="249">
        <v>0</v>
      </c>
      <c r="R87" s="249">
        <v>0</v>
      </c>
      <c r="S87" s="249">
        <f t="shared" si="31"/>
        <v>0.25550074799999978</v>
      </c>
      <c r="T87" s="398">
        <f t="shared" si="32"/>
        <v>10.090866824644543</v>
      </c>
      <c r="U87" s="264">
        <v>0</v>
      </c>
      <c r="V87" s="264">
        <v>0</v>
      </c>
      <c r="W87" s="264">
        <v>0</v>
      </c>
      <c r="X87" s="264">
        <v>0</v>
      </c>
      <c r="Y87" s="399">
        <f t="shared" si="33"/>
        <v>0.25550074799999978</v>
      </c>
      <c r="Z87" s="398">
        <f t="shared" si="34"/>
        <v>10.090866824644543</v>
      </c>
      <c r="AA87" s="264">
        <v>0</v>
      </c>
      <c r="AB87" s="264">
        <v>0</v>
      </c>
      <c r="AC87" s="404"/>
    </row>
    <row r="88" spans="1:29" s="233" customFormat="1" ht="24.95" customHeight="1" x14ac:dyDescent="0.15">
      <c r="A88" s="235" t="s">
        <v>985</v>
      </c>
      <c r="B88" s="237" t="s">
        <v>1018</v>
      </c>
      <c r="C88" s="407" t="s">
        <v>993</v>
      </c>
      <c r="D88" s="249">
        <v>0</v>
      </c>
      <c r="E88" s="403">
        <v>0</v>
      </c>
      <c r="F88" s="249">
        <v>0</v>
      </c>
      <c r="G88" s="250">
        <v>0</v>
      </c>
      <c r="H88" s="251">
        <v>0</v>
      </c>
      <c r="I88" s="249">
        <v>0</v>
      </c>
      <c r="J88" s="249">
        <v>0</v>
      </c>
      <c r="K88" s="251">
        <v>0</v>
      </c>
      <c r="L88" s="249">
        <v>0</v>
      </c>
      <c r="M88" s="251">
        <f t="shared" si="30"/>
        <v>0</v>
      </c>
      <c r="N88" s="250">
        <v>0</v>
      </c>
      <c r="O88" s="250">
        <v>0</v>
      </c>
      <c r="P88" s="251">
        <v>0</v>
      </c>
      <c r="Q88" s="249">
        <v>0</v>
      </c>
      <c r="R88" s="250">
        <v>0</v>
      </c>
      <c r="S88" s="249">
        <f t="shared" si="31"/>
        <v>0</v>
      </c>
      <c r="T88" s="398" t="e">
        <f t="shared" si="32"/>
        <v>#DIV/0!</v>
      </c>
      <c r="U88" s="264">
        <v>0</v>
      </c>
      <c r="V88" s="264">
        <v>0</v>
      </c>
      <c r="W88" s="264">
        <v>0</v>
      </c>
      <c r="X88" s="264">
        <v>0</v>
      </c>
      <c r="Y88" s="399">
        <f t="shared" si="33"/>
        <v>0</v>
      </c>
      <c r="Z88" s="398" t="e">
        <f t="shared" si="34"/>
        <v>#DIV/0!</v>
      </c>
      <c r="AA88" s="264">
        <v>0</v>
      </c>
      <c r="AB88" s="264">
        <v>0</v>
      </c>
      <c r="AC88" s="402"/>
    </row>
    <row r="89" spans="1:29" s="233" customFormat="1" ht="24.95" customHeight="1" x14ac:dyDescent="0.15">
      <c r="A89" s="235" t="s">
        <v>986</v>
      </c>
      <c r="B89" s="237" t="s">
        <v>1019</v>
      </c>
      <c r="C89" s="407" t="s">
        <v>1020</v>
      </c>
      <c r="D89" s="249">
        <v>0.29362920000000003</v>
      </c>
      <c r="E89" s="400">
        <v>1.06992</v>
      </c>
      <c r="F89" s="249">
        <v>0.29362920000000003</v>
      </c>
      <c r="G89" s="250">
        <v>0</v>
      </c>
      <c r="H89" s="251">
        <v>0.29362920000000003</v>
      </c>
      <c r="I89" s="249">
        <v>0</v>
      </c>
      <c r="J89" s="249">
        <v>0</v>
      </c>
      <c r="K89" s="251">
        <v>0.29362920000000003</v>
      </c>
      <c r="L89" s="249">
        <v>0</v>
      </c>
      <c r="M89" s="251">
        <f t="shared" si="30"/>
        <v>0.19003521600000001</v>
      </c>
      <c r="N89" s="250">
        <v>0</v>
      </c>
      <c r="O89" s="250">
        <v>0</v>
      </c>
      <c r="P89" s="251">
        <v>0.19003521600000001</v>
      </c>
      <c r="Q89" s="249">
        <v>0</v>
      </c>
      <c r="R89" s="250">
        <v>0</v>
      </c>
      <c r="S89" s="249">
        <f t="shared" si="31"/>
        <v>0.10359398400000003</v>
      </c>
      <c r="T89" s="398">
        <f t="shared" si="32"/>
        <v>35.280545667801441</v>
      </c>
      <c r="U89" s="264">
        <v>0</v>
      </c>
      <c r="V89" s="264">
        <v>0</v>
      </c>
      <c r="W89" s="264">
        <v>0</v>
      </c>
      <c r="X89" s="264">
        <v>0</v>
      </c>
      <c r="Y89" s="399">
        <f t="shared" si="33"/>
        <v>0.10359398400000003</v>
      </c>
      <c r="Z89" s="398">
        <f t="shared" si="34"/>
        <v>35.280545667801441</v>
      </c>
      <c r="AA89" s="264">
        <v>0</v>
      </c>
      <c r="AB89" s="264">
        <v>0</v>
      </c>
      <c r="AC89" s="402"/>
    </row>
    <row r="90" spans="1:29" ht="24.95" customHeight="1" x14ac:dyDescent="0.2">
      <c r="A90" s="235" t="s">
        <v>987</v>
      </c>
      <c r="B90" s="237" t="s">
        <v>1021</v>
      </c>
      <c r="C90" s="407" t="s">
        <v>1022</v>
      </c>
      <c r="D90" s="249">
        <v>0.1897452</v>
      </c>
      <c r="E90" s="400">
        <v>0.57890399999999997</v>
      </c>
      <c r="F90" s="249">
        <v>0.1897452</v>
      </c>
      <c r="G90" s="250">
        <v>0</v>
      </c>
      <c r="H90" s="251">
        <v>0.1897452</v>
      </c>
      <c r="I90" s="249">
        <v>0</v>
      </c>
      <c r="J90" s="249">
        <v>0</v>
      </c>
      <c r="K90" s="251">
        <v>0.1897452</v>
      </c>
      <c r="L90" s="249">
        <v>0</v>
      </c>
      <c r="M90" s="251">
        <f t="shared" si="30"/>
        <v>0.177102432</v>
      </c>
      <c r="N90" s="250">
        <v>0</v>
      </c>
      <c r="O90" s="250">
        <v>0</v>
      </c>
      <c r="P90" s="251">
        <v>0.177102432</v>
      </c>
      <c r="Q90" s="249">
        <v>0</v>
      </c>
      <c r="R90" s="249">
        <v>0</v>
      </c>
      <c r="S90" s="249">
        <f t="shared" si="31"/>
        <v>1.2642767999999999E-2</v>
      </c>
      <c r="T90" s="398">
        <f t="shared" si="32"/>
        <v>6.6630238867702571</v>
      </c>
      <c r="U90" s="264">
        <v>0</v>
      </c>
      <c r="V90" s="264">
        <v>0</v>
      </c>
      <c r="W90" s="264">
        <v>0</v>
      </c>
      <c r="X90" s="264">
        <v>0</v>
      </c>
      <c r="Y90" s="399">
        <f t="shared" si="33"/>
        <v>1.2642767999999999E-2</v>
      </c>
      <c r="Z90" s="398">
        <f t="shared" si="34"/>
        <v>6.6630238867702571</v>
      </c>
      <c r="AA90" s="264">
        <v>0</v>
      </c>
      <c r="AB90" s="264">
        <v>0</v>
      </c>
      <c r="AC90" s="264"/>
    </row>
    <row r="91" spans="1:29" ht="24.95" customHeight="1" x14ac:dyDescent="0.2">
      <c r="A91" s="235" t="s">
        <v>988</v>
      </c>
      <c r="B91" s="237" t="s">
        <v>1023</v>
      </c>
      <c r="C91" s="407" t="s">
        <v>1024</v>
      </c>
      <c r="D91" s="249">
        <v>0.38907959999999997</v>
      </c>
      <c r="E91" s="400">
        <v>1.7277720000000001</v>
      </c>
      <c r="F91" s="249">
        <v>0.38907959999999997</v>
      </c>
      <c r="G91" s="250">
        <v>0</v>
      </c>
      <c r="H91" s="251">
        <v>0.38907959999999997</v>
      </c>
      <c r="I91" s="249">
        <v>0</v>
      </c>
      <c r="J91" s="249">
        <v>0</v>
      </c>
      <c r="K91" s="251">
        <v>0.38907959999999997</v>
      </c>
      <c r="L91" s="249">
        <v>0</v>
      </c>
      <c r="M91" s="251">
        <f t="shared" si="30"/>
        <v>0.30626802000000003</v>
      </c>
      <c r="N91" s="250">
        <v>0</v>
      </c>
      <c r="O91" s="250">
        <v>0</v>
      </c>
      <c r="P91" s="251">
        <v>0.30626802000000003</v>
      </c>
      <c r="Q91" s="249">
        <v>0</v>
      </c>
      <c r="R91" s="249">
        <v>0</v>
      </c>
      <c r="S91" s="249">
        <f t="shared" si="31"/>
        <v>8.281157999999994E-2</v>
      </c>
      <c r="T91" s="398">
        <f t="shared" si="32"/>
        <v>21.283968627499348</v>
      </c>
      <c r="U91" s="264">
        <v>0</v>
      </c>
      <c r="V91" s="264">
        <v>0</v>
      </c>
      <c r="W91" s="264">
        <v>0</v>
      </c>
      <c r="X91" s="264">
        <v>0</v>
      </c>
      <c r="Y91" s="399">
        <f t="shared" si="33"/>
        <v>8.281157999999994E-2</v>
      </c>
      <c r="Z91" s="398">
        <f t="shared" si="34"/>
        <v>21.283968627499348</v>
      </c>
      <c r="AA91" s="264">
        <v>0</v>
      </c>
      <c r="AB91" s="264">
        <v>0</v>
      </c>
      <c r="AC91" s="264"/>
    </row>
    <row r="92" spans="1:29" ht="24.95" customHeight="1" x14ac:dyDescent="0.2">
      <c r="A92" s="235" t="s">
        <v>989</v>
      </c>
      <c r="B92" s="237" t="s">
        <v>1025</v>
      </c>
      <c r="C92" s="407" t="s">
        <v>1026</v>
      </c>
      <c r="D92" s="249">
        <v>2.04</v>
      </c>
      <c r="E92" s="400">
        <v>5.0778720000000002</v>
      </c>
      <c r="F92" s="249">
        <v>2.04</v>
      </c>
      <c r="G92" s="250">
        <v>0</v>
      </c>
      <c r="H92" s="251">
        <v>2.04</v>
      </c>
      <c r="I92" s="249">
        <v>0</v>
      </c>
      <c r="J92" s="249">
        <v>0</v>
      </c>
      <c r="K92" s="251">
        <v>2.04</v>
      </c>
      <c r="L92" s="249">
        <v>0</v>
      </c>
      <c r="M92" s="251">
        <f t="shared" si="30"/>
        <v>2.0191614599999999</v>
      </c>
      <c r="N92" s="250">
        <v>0</v>
      </c>
      <c r="O92" s="250">
        <v>0</v>
      </c>
      <c r="P92" s="251">
        <v>2.0191614599999999</v>
      </c>
      <c r="Q92" s="249">
        <v>0</v>
      </c>
      <c r="R92" s="249">
        <v>0</v>
      </c>
      <c r="S92" s="249">
        <f t="shared" si="31"/>
        <v>2.0838540000000183E-2</v>
      </c>
      <c r="T92" s="398">
        <f t="shared" si="32"/>
        <v>1.0214970588235384</v>
      </c>
      <c r="U92" s="264">
        <v>0</v>
      </c>
      <c r="V92" s="264">
        <v>0</v>
      </c>
      <c r="W92" s="264">
        <v>0</v>
      </c>
      <c r="X92" s="264">
        <v>0</v>
      </c>
      <c r="Y92" s="399">
        <f t="shared" si="33"/>
        <v>2.0838540000000183E-2</v>
      </c>
      <c r="Z92" s="398">
        <f t="shared" si="34"/>
        <v>1.0214970588235384</v>
      </c>
      <c r="AA92" s="264">
        <v>0</v>
      </c>
      <c r="AB92" s="264">
        <v>0</v>
      </c>
      <c r="AC92" s="264"/>
    </row>
    <row r="93" spans="1:29" ht="24.95" customHeight="1" x14ac:dyDescent="0.2">
      <c r="A93" s="238" t="s">
        <v>853</v>
      </c>
      <c r="B93" s="239" t="s">
        <v>854</v>
      </c>
      <c r="C93" s="238" t="s">
        <v>825</v>
      </c>
      <c r="D93" s="262">
        <v>0</v>
      </c>
      <c r="E93" s="262">
        <v>0</v>
      </c>
      <c r="F93" s="262">
        <v>0</v>
      </c>
      <c r="G93" s="262">
        <v>0</v>
      </c>
      <c r="H93" s="252">
        <v>0</v>
      </c>
      <c r="I93" s="249">
        <v>0</v>
      </c>
      <c r="J93" s="249">
        <v>0</v>
      </c>
      <c r="K93" s="252">
        <v>0</v>
      </c>
      <c r="L93" s="249">
        <v>0</v>
      </c>
      <c r="M93" s="252">
        <v>0</v>
      </c>
      <c r="N93" s="250">
        <v>0</v>
      </c>
      <c r="O93" s="250">
        <v>0</v>
      </c>
      <c r="P93" s="252">
        <v>0</v>
      </c>
      <c r="Q93" s="249">
        <v>0</v>
      </c>
      <c r="R93" s="249">
        <v>0</v>
      </c>
      <c r="S93" s="249">
        <f t="shared" si="31"/>
        <v>0</v>
      </c>
      <c r="T93" s="398" t="e">
        <f t="shared" si="32"/>
        <v>#DIV/0!</v>
      </c>
      <c r="U93" s="264">
        <v>0</v>
      </c>
      <c r="V93" s="264">
        <v>0</v>
      </c>
      <c r="W93" s="264">
        <v>0</v>
      </c>
      <c r="X93" s="264">
        <v>0</v>
      </c>
      <c r="Y93" s="399">
        <f t="shared" si="33"/>
        <v>0</v>
      </c>
      <c r="Z93" s="398" t="e">
        <f t="shared" si="34"/>
        <v>#DIV/0!</v>
      </c>
      <c r="AA93" s="264">
        <v>0</v>
      </c>
      <c r="AB93" s="264">
        <v>0</v>
      </c>
      <c r="AC93" s="264"/>
    </row>
    <row r="94" spans="1:29" ht="24.95" customHeight="1" x14ac:dyDescent="0.2">
      <c r="A94" s="240" t="s">
        <v>112</v>
      </c>
      <c r="B94" s="241" t="s">
        <v>847</v>
      </c>
      <c r="C94" s="240" t="s">
        <v>825</v>
      </c>
      <c r="D94" s="252">
        <f t="shared" ref="D94:E94" si="35">D95+D98</f>
        <v>10.708595735999999</v>
      </c>
      <c r="E94" s="252">
        <f t="shared" si="35"/>
        <v>13.992471999999999</v>
      </c>
      <c r="F94" s="252">
        <f t="shared" ref="F94:H94" si="36">F95+F98</f>
        <v>10.708595735999999</v>
      </c>
      <c r="G94" s="252">
        <f t="shared" si="36"/>
        <v>0</v>
      </c>
      <c r="H94" s="252">
        <f t="shared" si="36"/>
        <v>10.708595735999999</v>
      </c>
      <c r="I94" s="249">
        <v>0</v>
      </c>
      <c r="J94" s="249">
        <v>0</v>
      </c>
      <c r="K94" s="252">
        <f t="shared" ref="K94" si="37">K95+K98</f>
        <v>10.708595735999999</v>
      </c>
      <c r="L94" s="249">
        <v>0</v>
      </c>
      <c r="M94" s="252">
        <f t="shared" ref="M94" si="38">M95+M98</f>
        <v>12.525552743999999</v>
      </c>
      <c r="N94" s="250">
        <v>0</v>
      </c>
      <c r="O94" s="250">
        <v>0</v>
      </c>
      <c r="P94" s="252">
        <f t="shared" ref="P94" si="39">P95+P98</f>
        <v>12.525552743999999</v>
      </c>
      <c r="Q94" s="249">
        <v>0</v>
      </c>
      <c r="R94" s="249">
        <v>0</v>
      </c>
      <c r="S94" s="249">
        <f t="shared" si="31"/>
        <v>-1.8169570079999993</v>
      </c>
      <c r="T94" s="398">
        <f t="shared" si="32"/>
        <v>-16.967276128388896</v>
      </c>
      <c r="U94" s="264">
        <v>0</v>
      </c>
      <c r="V94" s="264">
        <v>0</v>
      </c>
      <c r="W94" s="264">
        <v>0</v>
      </c>
      <c r="X94" s="264">
        <v>0</v>
      </c>
      <c r="Y94" s="399">
        <f t="shared" si="33"/>
        <v>-1.8169570079999993</v>
      </c>
      <c r="Z94" s="398">
        <f t="shared" si="34"/>
        <v>-16.967276128388896</v>
      </c>
      <c r="AA94" s="264">
        <v>0</v>
      </c>
      <c r="AB94" s="264">
        <v>0</v>
      </c>
      <c r="AC94" s="264"/>
    </row>
    <row r="95" spans="1:29" ht="24.95" customHeight="1" x14ac:dyDescent="0.2">
      <c r="A95" s="240" t="s">
        <v>114</v>
      </c>
      <c r="B95" s="241" t="s">
        <v>848</v>
      </c>
      <c r="C95" s="240" t="s">
        <v>825</v>
      </c>
      <c r="D95" s="252">
        <f t="shared" ref="D95:E95" si="40">SUM(D96:D97)</f>
        <v>10.708595735999999</v>
      </c>
      <c r="E95" s="252">
        <f t="shared" si="40"/>
        <v>12.992471999999999</v>
      </c>
      <c r="F95" s="252">
        <f t="shared" ref="F95:H95" si="41">SUM(F96:F97)</f>
        <v>10.708595735999999</v>
      </c>
      <c r="G95" s="252">
        <f t="shared" si="41"/>
        <v>0</v>
      </c>
      <c r="H95" s="252">
        <f t="shared" si="41"/>
        <v>10.708595735999999</v>
      </c>
      <c r="I95" s="249">
        <v>0</v>
      </c>
      <c r="J95" s="249">
        <v>0</v>
      </c>
      <c r="K95" s="252">
        <f t="shared" ref="K95" si="42">SUM(K96:K97)</f>
        <v>10.708595735999999</v>
      </c>
      <c r="L95" s="249">
        <v>0</v>
      </c>
      <c r="M95" s="252">
        <f t="shared" ref="M95" si="43">SUM(M96:M97)</f>
        <v>12.525552743999999</v>
      </c>
      <c r="N95" s="250">
        <v>0</v>
      </c>
      <c r="O95" s="250">
        <v>0</v>
      </c>
      <c r="P95" s="252">
        <f t="shared" ref="P95" si="44">SUM(P96:P97)</f>
        <v>12.525552743999999</v>
      </c>
      <c r="Q95" s="249">
        <v>0</v>
      </c>
      <c r="R95" s="249">
        <v>0</v>
      </c>
      <c r="S95" s="249">
        <f t="shared" si="31"/>
        <v>-1.8169570079999993</v>
      </c>
      <c r="T95" s="398">
        <f t="shared" si="32"/>
        <v>-16.967276128388896</v>
      </c>
      <c r="U95" s="264">
        <v>0</v>
      </c>
      <c r="V95" s="264">
        <v>0</v>
      </c>
      <c r="W95" s="264">
        <v>0</v>
      </c>
      <c r="X95" s="264">
        <v>0</v>
      </c>
      <c r="Y95" s="399">
        <f t="shared" si="33"/>
        <v>-1.8169570079999993</v>
      </c>
      <c r="Z95" s="398">
        <f t="shared" si="34"/>
        <v>-16.967276128388896</v>
      </c>
      <c r="AA95" s="264">
        <v>0</v>
      </c>
      <c r="AB95" s="264">
        <v>0</v>
      </c>
      <c r="AC95" s="264"/>
    </row>
    <row r="96" spans="1:29" ht="24.95" customHeight="1" x14ac:dyDescent="0.2">
      <c r="A96" s="235" t="s">
        <v>721</v>
      </c>
      <c r="B96" s="260" t="s">
        <v>1027</v>
      </c>
      <c r="C96" s="261" t="s">
        <v>1028</v>
      </c>
      <c r="D96" s="251">
        <v>4.1085957359999998</v>
      </c>
      <c r="E96" s="400">
        <v>6.3924719999999997</v>
      </c>
      <c r="F96" s="251">
        <v>4.1085957359999998</v>
      </c>
      <c r="G96" s="252">
        <v>0</v>
      </c>
      <c r="H96" s="251">
        <v>4.1085957359999998</v>
      </c>
      <c r="I96" s="249">
        <v>0</v>
      </c>
      <c r="J96" s="249">
        <v>0</v>
      </c>
      <c r="K96" s="251">
        <v>4.1085957359999998</v>
      </c>
      <c r="L96" s="249">
        <v>0</v>
      </c>
      <c r="M96" s="251">
        <f>N96+O96+P96+Q96</f>
        <v>6.0003001319999996</v>
      </c>
      <c r="N96" s="250">
        <v>0</v>
      </c>
      <c r="O96" s="250">
        <v>0</v>
      </c>
      <c r="P96" s="251">
        <v>6.0003001319999996</v>
      </c>
      <c r="Q96" s="249">
        <v>0</v>
      </c>
      <c r="R96" s="249">
        <v>0</v>
      </c>
      <c r="S96" s="249">
        <f t="shared" si="31"/>
        <v>-1.8917043959999997</v>
      </c>
      <c r="T96" s="398">
        <f t="shared" si="32"/>
        <v>-46.042602328203358</v>
      </c>
      <c r="U96" s="264">
        <v>0</v>
      </c>
      <c r="V96" s="264">
        <v>0</v>
      </c>
      <c r="W96" s="264">
        <v>0</v>
      </c>
      <c r="X96" s="264">
        <v>0</v>
      </c>
      <c r="Y96" s="399">
        <f t="shared" si="33"/>
        <v>-1.8917043959999997</v>
      </c>
      <c r="Z96" s="398">
        <f t="shared" si="34"/>
        <v>-46.042602328203358</v>
      </c>
      <c r="AA96" s="264">
        <v>0</v>
      </c>
      <c r="AB96" s="264">
        <v>0</v>
      </c>
      <c r="AC96" s="264"/>
    </row>
    <row r="97" spans="1:29" ht="24.95" customHeight="1" x14ac:dyDescent="0.2">
      <c r="A97" s="237" t="s">
        <v>723</v>
      </c>
      <c r="B97" s="260" t="s">
        <v>1029</v>
      </c>
      <c r="C97" s="261" t="s">
        <v>1030</v>
      </c>
      <c r="D97" s="251">
        <v>6.6</v>
      </c>
      <c r="E97" s="400">
        <v>6.6</v>
      </c>
      <c r="F97" s="251">
        <v>6.6</v>
      </c>
      <c r="G97" s="252">
        <v>0</v>
      </c>
      <c r="H97" s="251">
        <v>6.6</v>
      </c>
      <c r="I97" s="249">
        <v>0</v>
      </c>
      <c r="J97" s="249">
        <v>0</v>
      </c>
      <c r="K97" s="251">
        <v>6.6</v>
      </c>
      <c r="L97" s="249">
        <v>0</v>
      </c>
      <c r="M97" s="251">
        <f>N97+O97+P97+Q97</f>
        <v>6.5252526119999992</v>
      </c>
      <c r="N97" s="250">
        <v>0</v>
      </c>
      <c r="O97" s="250">
        <v>0</v>
      </c>
      <c r="P97" s="251">
        <v>6.5252526119999992</v>
      </c>
      <c r="Q97" s="249">
        <v>0</v>
      </c>
      <c r="R97" s="249">
        <v>0</v>
      </c>
      <c r="S97" s="249">
        <f t="shared" si="31"/>
        <v>7.474738800000047E-2</v>
      </c>
      <c r="T97" s="398">
        <f t="shared" si="32"/>
        <v>1.1325361818181889</v>
      </c>
      <c r="U97" s="264">
        <v>0</v>
      </c>
      <c r="V97" s="264">
        <v>0</v>
      </c>
      <c r="W97" s="264">
        <v>0</v>
      </c>
      <c r="X97" s="264">
        <v>0</v>
      </c>
      <c r="Y97" s="399">
        <f t="shared" si="33"/>
        <v>7.474738800000047E-2</v>
      </c>
      <c r="Z97" s="398">
        <f t="shared" si="34"/>
        <v>1.1325361818181889</v>
      </c>
      <c r="AA97" s="264">
        <v>0</v>
      </c>
      <c r="AB97" s="264">
        <v>0</v>
      </c>
      <c r="AC97" s="264"/>
    </row>
    <row r="98" spans="1:29" ht="24.95" customHeight="1" x14ac:dyDescent="0.2">
      <c r="A98" s="242" t="s">
        <v>115</v>
      </c>
      <c r="B98" s="243" t="s">
        <v>866</v>
      </c>
      <c r="C98" s="242" t="s">
        <v>825</v>
      </c>
      <c r="D98" s="252">
        <v>0</v>
      </c>
      <c r="E98" s="252">
        <v>1</v>
      </c>
      <c r="F98" s="252">
        <v>0</v>
      </c>
      <c r="G98" s="252">
        <v>0</v>
      </c>
      <c r="H98" s="252">
        <v>0</v>
      </c>
      <c r="I98" s="249">
        <v>0</v>
      </c>
      <c r="J98" s="249">
        <v>0</v>
      </c>
      <c r="K98" s="252">
        <v>0</v>
      </c>
      <c r="L98" s="249">
        <v>0</v>
      </c>
      <c r="M98" s="252">
        <v>0</v>
      </c>
      <c r="N98" s="250">
        <v>0</v>
      </c>
      <c r="O98" s="250">
        <v>0</v>
      </c>
      <c r="P98" s="252">
        <v>0</v>
      </c>
      <c r="Q98" s="249">
        <v>0</v>
      </c>
      <c r="R98" s="249">
        <v>0</v>
      </c>
      <c r="S98" s="249">
        <f t="shared" si="31"/>
        <v>0</v>
      </c>
      <c r="T98" s="398" t="e">
        <f t="shared" si="32"/>
        <v>#DIV/0!</v>
      </c>
      <c r="U98" s="264">
        <v>0</v>
      </c>
      <c r="V98" s="264">
        <v>0</v>
      </c>
      <c r="W98" s="264">
        <v>0</v>
      </c>
      <c r="X98" s="264">
        <v>0</v>
      </c>
      <c r="Y98" s="399">
        <f t="shared" si="33"/>
        <v>0</v>
      </c>
      <c r="Z98" s="398" t="e">
        <f t="shared" si="34"/>
        <v>#DIV/0!</v>
      </c>
      <c r="AA98" s="264">
        <v>0</v>
      </c>
      <c r="AB98" s="264">
        <v>0</v>
      </c>
      <c r="AC98" s="264"/>
    </row>
    <row r="99" spans="1:29" ht="24.95" customHeight="1" x14ac:dyDescent="0.2">
      <c r="A99" s="244" t="s">
        <v>849</v>
      </c>
      <c r="B99" s="245" t="s">
        <v>850</v>
      </c>
      <c r="C99" s="244" t="s">
        <v>825</v>
      </c>
      <c r="D99" s="252">
        <f>D100</f>
        <v>0</v>
      </c>
      <c r="E99" s="252">
        <f>E100</f>
        <v>1</v>
      </c>
      <c r="F99" s="252">
        <f>F100</f>
        <v>0</v>
      </c>
      <c r="G99" s="252">
        <f t="shared" ref="G99" si="45">G100</f>
        <v>0</v>
      </c>
      <c r="H99" s="252">
        <f>H100</f>
        <v>0</v>
      </c>
      <c r="I99" s="249">
        <v>0</v>
      </c>
      <c r="J99" s="249">
        <v>0</v>
      </c>
      <c r="K99" s="252">
        <f>K100</f>
        <v>0</v>
      </c>
      <c r="L99" s="249">
        <v>0</v>
      </c>
      <c r="M99" s="252">
        <f>M100</f>
        <v>0</v>
      </c>
      <c r="N99" s="250">
        <v>0</v>
      </c>
      <c r="O99" s="250">
        <v>0</v>
      </c>
      <c r="P99" s="252">
        <f>P100</f>
        <v>0</v>
      </c>
      <c r="Q99" s="249">
        <v>0</v>
      </c>
      <c r="R99" s="249">
        <v>0</v>
      </c>
      <c r="S99" s="249">
        <f t="shared" si="31"/>
        <v>0</v>
      </c>
      <c r="T99" s="398" t="e">
        <f t="shared" si="32"/>
        <v>#DIV/0!</v>
      </c>
      <c r="U99" s="264">
        <v>0</v>
      </c>
      <c r="V99" s="264">
        <v>0</v>
      </c>
      <c r="W99" s="264">
        <v>0</v>
      </c>
      <c r="X99" s="264">
        <v>0</v>
      </c>
      <c r="Y99" s="399">
        <f t="shared" si="33"/>
        <v>0</v>
      </c>
      <c r="Z99" s="398" t="e">
        <f t="shared" si="34"/>
        <v>#DIV/0!</v>
      </c>
      <c r="AA99" s="264">
        <v>0</v>
      </c>
      <c r="AB99" s="264">
        <v>0</v>
      </c>
      <c r="AC99" s="264"/>
    </row>
    <row r="100" spans="1:29" ht="24.95" customHeight="1" x14ac:dyDescent="0.2">
      <c r="A100" s="244" t="s">
        <v>851</v>
      </c>
      <c r="B100" s="245" t="s">
        <v>852</v>
      </c>
      <c r="C100" s="244" t="s">
        <v>825</v>
      </c>
      <c r="D100" s="252">
        <v>0</v>
      </c>
      <c r="E100" s="252">
        <v>1</v>
      </c>
      <c r="F100" s="252">
        <v>0</v>
      </c>
      <c r="G100" s="252">
        <v>0</v>
      </c>
      <c r="H100" s="252">
        <v>0</v>
      </c>
      <c r="I100" s="249">
        <v>0</v>
      </c>
      <c r="J100" s="249">
        <v>0</v>
      </c>
      <c r="K100" s="252">
        <v>0</v>
      </c>
      <c r="L100" s="249">
        <v>0</v>
      </c>
      <c r="M100" s="252">
        <v>0</v>
      </c>
      <c r="N100" s="250">
        <v>0</v>
      </c>
      <c r="O100" s="250">
        <v>0</v>
      </c>
      <c r="P100" s="252">
        <v>0</v>
      </c>
      <c r="Q100" s="249">
        <v>0</v>
      </c>
      <c r="R100" s="249">
        <v>0</v>
      </c>
      <c r="S100" s="249">
        <f t="shared" si="31"/>
        <v>0</v>
      </c>
      <c r="T100" s="398" t="e">
        <f t="shared" si="32"/>
        <v>#DIV/0!</v>
      </c>
      <c r="U100" s="264">
        <v>0</v>
      </c>
      <c r="V100" s="264">
        <v>0</v>
      </c>
      <c r="W100" s="264">
        <v>0</v>
      </c>
      <c r="X100" s="264">
        <v>0</v>
      </c>
      <c r="Y100" s="399">
        <f t="shared" si="33"/>
        <v>0</v>
      </c>
      <c r="Z100" s="398" t="e">
        <f t="shared" si="34"/>
        <v>#DIV/0!</v>
      </c>
      <c r="AA100" s="264">
        <v>0</v>
      </c>
      <c r="AB100" s="264">
        <v>0</v>
      </c>
      <c r="AC100" s="264"/>
    </row>
    <row r="101" spans="1:29" ht="24.95" customHeight="1" x14ac:dyDescent="0.2">
      <c r="A101" s="241" t="s">
        <v>124</v>
      </c>
      <c r="B101" s="241" t="s">
        <v>867</v>
      </c>
      <c r="C101" s="240" t="s">
        <v>825</v>
      </c>
      <c r="D101" s="252">
        <f t="shared" ref="D101:G101" si="46">SUM(D102:D112)</f>
        <v>57.981733199999994</v>
      </c>
      <c r="E101" s="252">
        <f t="shared" si="46"/>
        <v>91.463594644255693</v>
      </c>
      <c r="F101" s="252">
        <f t="shared" si="46"/>
        <v>57.981733199999994</v>
      </c>
      <c r="G101" s="252">
        <f t="shared" si="46"/>
        <v>0</v>
      </c>
      <c r="H101" s="252">
        <f>SUM(H102:H112)</f>
        <v>57.981733199999994</v>
      </c>
      <c r="I101" s="249">
        <v>0</v>
      </c>
      <c r="J101" s="249">
        <v>0</v>
      </c>
      <c r="K101" s="252">
        <f>SUM(K102:K112)</f>
        <v>57.981733199999994</v>
      </c>
      <c r="L101" s="249">
        <v>0</v>
      </c>
      <c r="M101" s="252">
        <f>SUM(M102:M112)</f>
        <v>60.158048826000027</v>
      </c>
      <c r="N101" s="252">
        <f t="shared" ref="N101:P101" si="47">SUM(N102:N112)</f>
        <v>0</v>
      </c>
      <c r="O101" s="252">
        <f t="shared" si="47"/>
        <v>0</v>
      </c>
      <c r="P101" s="252">
        <f t="shared" si="47"/>
        <v>60.158048826000027</v>
      </c>
      <c r="Q101" s="249">
        <v>0</v>
      </c>
      <c r="R101" s="249">
        <v>0</v>
      </c>
      <c r="S101" s="249">
        <f t="shared" si="31"/>
        <v>-2.1763156260000329</v>
      </c>
      <c r="T101" s="398">
        <f t="shared" si="32"/>
        <v>-3.7534504504946971</v>
      </c>
      <c r="U101" s="264">
        <v>0</v>
      </c>
      <c r="V101" s="264">
        <v>0</v>
      </c>
      <c r="W101" s="264">
        <v>0</v>
      </c>
      <c r="X101" s="264">
        <v>0</v>
      </c>
      <c r="Y101" s="399">
        <f t="shared" si="33"/>
        <v>-2.1763156260000329</v>
      </c>
      <c r="Z101" s="398">
        <f t="shared" si="34"/>
        <v>-3.7534504504946971</v>
      </c>
      <c r="AA101" s="264">
        <v>0</v>
      </c>
      <c r="AB101" s="264">
        <v>0</v>
      </c>
      <c r="AC101" s="264"/>
    </row>
    <row r="102" spans="1:29" ht="24.95" customHeight="1" x14ac:dyDescent="0.2">
      <c r="A102" s="237" t="s">
        <v>125</v>
      </c>
      <c r="B102" s="237" t="s">
        <v>1034</v>
      </c>
      <c r="C102" s="407" t="s">
        <v>1035</v>
      </c>
      <c r="D102" s="251">
        <v>24.598150799999999</v>
      </c>
      <c r="E102" s="400">
        <v>41.006411999999997</v>
      </c>
      <c r="F102" s="251">
        <v>24.598150799999999</v>
      </c>
      <c r="G102" s="252">
        <v>0</v>
      </c>
      <c r="H102" s="251">
        <f>I102+J102+K102+L102</f>
        <v>24.598150799999999</v>
      </c>
      <c r="I102" s="249">
        <v>0</v>
      </c>
      <c r="J102" s="249">
        <v>0</v>
      </c>
      <c r="K102" s="251">
        <v>24.598150799999999</v>
      </c>
      <c r="L102" s="249">
        <v>0</v>
      </c>
      <c r="M102" s="251">
        <f>N102+O102+P102+Q102</f>
        <v>28.534025990000039</v>
      </c>
      <c r="N102" s="250">
        <v>0</v>
      </c>
      <c r="O102" s="250">
        <v>0</v>
      </c>
      <c r="P102" s="251">
        <v>28.534025990000039</v>
      </c>
      <c r="Q102" s="249">
        <v>0</v>
      </c>
      <c r="R102" s="249">
        <v>0</v>
      </c>
      <c r="S102" s="249">
        <f t="shared" si="31"/>
        <v>-3.9358751900000399</v>
      </c>
      <c r="T102" s="398">
        <f t="shared" si="32"/>
        <v>-16.000695426259604</v>
      </c>
      <c r="U102" s="264">
        <v>0</v>
      </c>
      <c r="V102" s="264">
        <v>0</v>
      </c>
      <c r="W102" s="264">
        <v>0</v>
      </c>
      <c r="X102" s="264">
        <v>0</v>
      </c>
      <c r="Y102" s="399">
        <f t="shared" si="33"/>
        <v>-3.9358751900000399</v>
      </c>
      <c r="Z102" s="398">
        <f t="shared" si="34"/>
        <v>-16.000695426259604</v>
      </c>
      <c r="AA102" s="264">
        <v>0</v>
      </c>
      <c r="AB102" s="264">
        <v>0</v>
      </c>
      <c r="AC102" s="264"/>
    </row>
    <row r="103" spans="1:29" ht="24.95" customHeight="1" x14ac:dyDescent="0.2">
      <c r="A103" s="237" t="s">
        <v>126</v>
      </c>
      <c r="B103" s="237" t="s">
        <v>1036</v>
      </c>
      <c r="C103" s="407" t="s">
        <v>1037</v>
      </c>
      <c r="D103" s="251">
        <v>2.4988872</v>
      </c>
      <c r="E103" s="400">
        <v>2.9761797933896399</v>
      </c>
      <c r="F103" s="251">
        <v>2.4988872</v>
      </c>
      <c r="G103" s="252">
        <v>0</v>
      </c>
      <c r="H103" s="251">
        <f t="shared" ref="H103:H112" si="48">I103+J103+K103+L103</f>
        <v>2.4988872</v>
      </c>
      <c r="I103" s="249">
        <v>0</v>
      </c>
      <c r="J103" s="249">
        <v>0</v>
      </c>
      <c r="K103" s="251">
        <v>2.4988872</v>
      </c>
      <c r="L103" s="249">
        <v>0</v>
      </c>
      <c r="M103" s="251">
        <f t="shared" ref="M103:M112" si="49">N103+O103+P103+Q103</f>
        <v>2.5664015999999998</v>
      </c>
      <c r="N103" s="250">
        <v>0</v>
      </c>
      <c r="O103" s="250">
        <v>0</v>
      </c>
      <c r="P103" s="251">
        <v>2.5664015999999998</v>
      </c>
      <c r="Q103" s="249">
        <v>0</v>
      </c>
      <c r="R103" s="249">
        <v>0</v>
      </c>
      <c r="S103" s="249">
        <f t="shared" si="31"/>
        <v>-6.7514399999999863E-2</v>
      </c>
      <c r="T103" s="398">
        <f t="shared" si="32"/>
        <v>-2.7017786156974135</v>
      </c>
      <c r="U103" s="264">
        <v>0</v>
      </c>
      <c r="V103" s="264">
        <v>0</v>
      </c>
      <c r="W103" s="264">
        <v>0</v>
      </c>
      <c r="X103" s="264">
        <v>0</v>
      </c>
      <c r="Y103" s="399">
        <f t="shared" si="33"/>
        <v>-6.7514399999999863E-2</v>
      </c>
      <c r="Z103" s="398">
        <f t="shared" si="34"/>
        <v>-2.7017786156974135</v>
      </c>
      <c r="AA103" s="264">
        <v>0</v>
      </c>
      <c r="AB103" s="264">
        <v>0</v>
      </c>
      <c r="AC103" s="264"/>
    </row>
    <row r="104" spans="1:29" ht="24.95" customHeight="1" x14ac:dyDescent="0.2">
      <c r="A104" s="237" t="s">
        <v>868</v>
      </c>
      <c r="B104" s="237" t="s">
        <v>1038</v>
      </c>
      <c r="C104" s="407" t="s">
        <v>1039</v>
      </c>
      <c r="D104" s="251">
        <v>2.8849643999999999</v>
      </c>
      <c r="E104" s="400">
        <v>3.7734592325743992</v>
      </c>
      <c r="F104" s="251">
        <v>2.8849643999999999</v>
      </c>
      <c r="G104" s="252">
        <v>0</v>
      </c>
      <c r="H104" s="251">
        <f t="shared" si="48"/>
        <v>2.8849643999999999</v>
      </c>
      <c r="I104" s="249">
        <v>0</v>
      </c>
      <c r="J104" s="249">
        <v>0</v>
      </c>
      <c r="K104" s="251">
        <v>2.8849643999999999</v>
      </c>
      <c r="L104" s="249">
        <v>0</v>
      </c>
      <c r="M104" s="251">
        <f t="shared" si="49"/>
        <v>2.8849643999999999</v>
      </c>
      <c r="N104" s="250">
        <v>0</v>
      </c>
      <c r="O104" s="250">
        <v>0</v>
      </c>
      <c r="P104" s="251">
        <v>2.8849643999999999</v>
      </c>
      <c r="Q104" s="249">
        <v>0</v>
      </c>
      <c r="R104" s="249">
        <v>0</v>
      </c>
      <c r="S104" s="249">
        <f t="shared" si="31"/>
        <v>0</v>
      </c>
      <c r="T104" s="398">
        <f t="shared" si="32"/>
        <v>0</v>
      </c>
      <c r="U104" s="264">
        <v>0</v>
      </c>
      <c r="V104" s="264">
        <v>0</v>
      </c>
      <c r="W104" s="264">
        <v>0</v>
      </c>
      <c r="X104" s="264">
        <v>0</v>
      </c>
      <c r="Y104" s="399">
        <f t="shared" si="33"/>
        <v>0</v>
      </c>
      <c r="Z104" s="398">
        <f t="shared" si="34"/>
        <v>0</v>
      </c>
      <c r="AA104" s="264">
        <v>0</v>
      </c>
      <c r="AB104" s="264">
        <v>0</v>
      </c>
      <c r="AC104" s="264"/>
    </row>
    <row r="105" spans="1:29" ht="24.95" customHeight="1" x14ac:dyDescent="0.2">
      <c r="A105" s="237" t="s">
        <v>869</v>
      </c>
      <c r="B105" s="237" t="s">
        <v>1040</v>
      </c>
      <c r="C105" s="407" t="s">
        <v>1041</v>
      </c>
      <c r="D105" s="251">
        <v>3.6852564000000001</v>
      </c>
      <c r="E105" s="400">
        <v>6.1341563951273725</v>
      </c>
      <c r="F105" s="251">
        <v>3.6852564000000001</v>
      </c>
      <c r="G105" s="252">
        <v>0</v>
      </c>
      <c r="H105" s="251">
        <f t="shared" si="48"/>
        <v>3.6852564000000001</v>
      </c>
      <c r="I105" s="249">
        <v>0</v>
      </c>
      <c r="J105" s="249">
        <v>0</v>
      </c>
      <c r="K105" s="251">
        <v>3.6852564000000001</v>
      </c>
      <c r="L105" s="249">
        <v>0</v>
      </c>
      <c r="M105" s="251">
        <f t="shared" si="49"/>
        <v>3.6512181999999958</v>
      </c>
      <c r="N105" s="250">
        <v>0</v>
      </c>
      <c r="O105" s="250">
        <v>0</v>
      </c>
      <c r="P105" s="251">
        <v>3.6512181999999958</v>
      </c>
      <c r="Q105" s="249">
        <v>0</v>
      </c>
      <c r="R105" s="249">
        <v>0</v>
      </c>
      <c r="S105" s="249">
        <f t="shared" si="31"/>
        <v>3.4038200000004348E-2</v>
      </c>
      <c r="T105" s="398">
        <f t="shared" si="32"/>
        <v>0.92363179940490292</v>
      </c>
      <c r="U105" s="264">
        <v>0</v>
      </c>
      <c r="V105" s="264">
        <v>0</v>
      </c>
      <c r="W105" s="264">
        <v>0</v>
      </c>
      <c r="X105" s="264">
        <v>0</v>
      </c>
      <c r="Y105" s="399">
        <f t="shared" si="33"/>
        <v>3.4038200000004348E-2</v>
      </c>
      <c r="Z105" s="398">
        <f t="shared" si="34"/>
        <v>0.92363179940490292</v>
      </c>
      <c r="AA105" s="264">
        <v>0</v>
      </c>
      <c r="AB105" s="264">
        <v>0</v>
      </c>
      <c r="AC105" s="264"/>
    </row>
    <row r="106" spans="1:29" ht="24.95" customHeight="1" x14ac:dyDescent="0.2">
      <c r="A106" s="237" t="s">
        <v>870</v>
      </c>
      <c r="B106" s="237" t="s">
        <v>1042</v>
      </c>
      <c r="C106" s="407" t="s">
        <v>1043</v>
      </c>
      <c r="D106" s="251">
        <v>6.0611615999999993</v>
      </c>
      <c r="E106" s="400">
        <v>7.3731352231642919</v>
      </c>
      <c r="F106" s="251">
        <v>6.0611615999999993</v>
      </c>
      <c r="G106" s="252">
        <v>0</v>
      </c>
      <c r="H106" s="251">
        <f t="shared" si="48"/>
        <v>6.0611615999999993</v>
      </c>
      <c r="I106" s="249">
        <v>0</v>
      </c>
      <c r="J106" s="249">
        <v>0</v>
      </c>
      <c r="K106" s="251">
        <v>6.0611615999999993</v>
      </c>
      <c r="L106" s="249">
        <v>0</v>
      </c>
      <c r="M106" s="251">
        <f t="shared" si="49"/>
        <v>6.0611616000000001</v>
      </c>
      <c r="N106" s="250">
        <v>0</v>
      </c>
      <c r="O106" s="250">
        <v>0</v>
      </c>
      <c r="P106" s="251">
        <v>6.0611616000000001</v>
      </c>
      <c r="Q106" s="249">
        <v>0</v>
      </c>
      <c r="R106" s="249">
        <v>0</v>
      </c>
      <c r="S106" s="249">
        <f t="shared" si="31"/>
        <v>0</v>
      </c>
      <c r="T106" s="398">
        <f t="shared" si="32"/>
        <v>0</v>
      </c>
      <c r="U106" s="264">
        <v>0</v>
      </c>
      <c r="V106" s="264">
        <v>0</v>
      </c>
      <c r="W106" s="264">
        <v>0</v>
      </c>
      <c r="X106" s="264">
        <v>0</v>
      </c>
      <c r="Y106" s="399">
        <f t="shared" si="33"/>
        <v>0</v>
      </c>
      <c r="Z106" s="398">
        <f t="shared" si="34"/>
        <v>0</v>
      </c>
      <c r="AA106" s="264">
        <v>0</v>
      </c>
      <c r="AB106" s="264">
        <v>0</v>
      </c>
      <c r="AC106" s="264"/>
    </row>
    <row r="107" spans="1:29" ht="24.95" customHeight="1" x14ac:dyDescent="0.2">
      <c r="A107" s="237" t="s">
        <v>871</v>
      </c>
      <c r="B107" s="237" t="s">
        <v>1044</v>
      </c>
      <c r="C107" s="407" t="s">
        <v>1045</v>
      </c>
      <c r="D107" s="251">
        <v>13.667999999999999</v>
      </c>
      <c r="E107" s="400">
        <v>20.916</v>
      </c>
      <c r="F107" s="251">
        <v>13.667999999999999</v>
      </c>
      <c r="G107" s="252">
        <v>0</v>
      </c>
      <c r="H107" s="251">
        <f t="shared" si="48"/>
        <v>13.667999999999999</v>
      </c>
      <c r="I107" s="249">
        <v>0</v>
      </c>
      <c r="J107" s="249">
        <v>0</v>
      </c>
      <c r="K107" s="251">
        <v>13.667999999999999</v>
      </c>
      <c r="L107" s="249">
        <v>0</v>
      </c>
      <c r="M107" s="251">
        <f t="shared" si="49"/>
        <v>13.403315328</v>
      </c>
      <c r="N107" s="250">
        <v>0</v>
      </c>
      <c r="O107" s="250">
        <v>0</v>
      </c>
      <c r="P107" s="251">
        <v>13.403315328</v>
      </c>
      <c r="Q107" s="249">
        <v>0</v>
      </c>
      <c r="R107" s="249">
        <v>0</v>
      </c>
      <c r="S107" s="249">
        <f t="shared" si="31"/>
        <v>0.26468467199999957</v>
      </c>
      <c r="T107" s="398">
        <f t="shared" si="32"/>
        <v>1.9365281826163272</v>
      </c>
      <c r="U107" s="264">
        <v>0</v>
      </c>
      <c r="V107" s="264">
        <v>0</v>
      </c>
      <c r="W107" s="264">
        <v>0</v>
      </c>
      <c r="X107" s="264">
        <v>0</v>
      </c>
      <c r="Y107" s="399">
        <f t="shared" si="33"/>
        <v>0.26468467199999957</v>
      </c>
      <c r="Z107" s="398">
        <f t="shared" si="34"/>
        <v>1.9365281826163272</v>
      </c>
      <c r="AA107" s="264">
        <v>0</v>
      </c>
      <c r="AB107" s="264">
        <v>0</v>
      </c>
      <c r="AC107" s="264"/>
    </row>
    <row r="108" spans="1:29" ht="24.95" customHeight="1" x14ac:dyDescent="0.2">
      <c r="A108" s="237" t="s">
        <v>872</v>
      </c>
      <c r="B108" s="236" t="s">
        <v>1046</v>
      </c>
      <c r="C108" s="235" t="s">
        <v>1047</v>
      </c>
      <c r="D108" s="251">
        <v>1.032</v>
      </c>
      <c r="E108" s="400">
        <v>1.032</v>
      </c>
      <c r="F108" s="251">
        <v>1.032</v>
      </c>
      <c r="G108" s="252">
        <v>0</v>
      </c>
      <c r="H108" s="251">
        <f t="shared" si="48"/>
        <v>1.032</v>
      </c>
      <c r="I108" s="249">
        <v>0</v>
      </c>
      <c r="J108" s="249">
        <v>0</v>
      </c>
      <c r="K108" s="251">
        <v>1.032</v>
      </c>
      <c r="L108" s="249">
        <v>0</v>
      </c>
      <c r="M108" s="251">
        <f t="shared" si="49"/>
        <v>0.78747538799999994</v>
      </c>
      <c r="N108" s="250">
        <v>0</v>
      </c>
      <c r="O108" s="250">
        <v>0</v>
      </c>
      <c r="P108" s="251">
        <v>0.78747538799999994</v>
      </c>
      <c r="Q108" s="249">
        <v>0</v>
      </c>
      <c r="R108" s="249">
        <v>0</v>
      </c>
      <c r="S108" s="249">
        <f t="shared" si="31"/>
        <v>0.24452461200000009</v>
      </c>
      <c r="T108" s="398">
        <f t="shared" si="32"/>
        <v>23.694245348837217</v>
      </c>
      <c r="U108" s="264">
        <v>0</v>
      </c>
      <c r="V108" s="264">
        <v>0</v>
      </c>
      <c r="W108" s="264">
        <v>0</v>
      </c>
      <c r="X108" s="264">
        <v>0</v>
      </c>
      <c r="Y108" s="399">
        <f t="shared" si="33"/>
        <v>0.24452461200000009</v>
      </c>
      <c r="Z108" s="398">
        <f t="shared" si="34"/>
        <v>23.694245348837217</v>
      </c>
      <c r="AA108" s="264">
        <v>0</v>
      </c>
      <c r="AB108" s="264">
        <v>0</v>
      </c>
      <c r="AC108" s="264"/>
    </row>
    <row r="109" spans="1:29" ht="24.95" customHeight="1" x14ac:dyDescent="0.2">
      <c r="A109" s="237" t="s">
        <v>873</v>
      </c>
      <c r="B109" s="236" t="s">
        <v>1048</v>
      </c>
      <c r="C109" s="235" t="s">
        <v>1049</v>
      </c>
      <c r="D109" s="251">
        <v>1.4635116000000001</v>
      </c>
      <c r="E109" s="400">
        <v>1.589</v>
      </c>
      <c r="F109" s="251">
        <v>1.4635116000000001</v>
      </c>
      <c r="G109" s="252">
        <v>0</v>
      </c>
      <c r="H109" s="251">
        <f t="shared" si="48"/>
        <v>1.4635116000000001</v>
      </c>
      <c r="I109" s="249">
        <v>0</v>
      </c>
      <c r="J109" s="249">
        <v>0</v>
      </c>
      <c r="K109" s="251">
        <v>1.4635116000000001</v>
      </c>
      <c r="L109" s="249">
        <v>0</v>
      </c>
      <c r="M109" s="251">
        <f t="shared" si="49"/>
        <v>1.2235801319999999</v>
      </c>
      <c r="N109" s="250">
        <v>0</v>
      </c>
      <c r="O109" s="250">
        <v>0</v>
      </c>
      <c r="P109" s="251">
        <v>1.2235801319999999</v>
      </c>
      <c r="Q109" s="249">
        <v>0</v>
      </c>
      <c r="R109" s="249">
        <v>0</v>
      </c>
      <c r="S109" s="249">
        <f t="shared" si="31"/>
        <v>0.2399314680000002</v>
      </c>
      <c r="T109" s="398">
        <f t="shared" si="32"/>
        <v>16.394230698273944</v>
      </c>
      <c r="U109" s="264">
        <v>0</v>
      </c>
      <c r="V109" s="264">
        <v>0</v>
      </c>
      <c r="W109" s="264">
        <v>0</v>
      </c>
      <c r="X109" s="264">
        <v>0</v>
      </c>
      <c r="Y109" s="399">
        <f t="shared" si="33"/>
        <v>0.2399314680000002</v>
      </c>
      <c r="Z109" s="398">
        <f t="shared" si="34"/>
        <v>16.394230698273944</v>
      </c>
      <c r="AA109" s="264">
        <v>0</v>
      </c>
      <c r="AB109" s="264">
        <v>0</v>
      </c>
      <c r="AC109" s="264"/>
    </row>
    <row r="110" spans="1:29" ht="24.95" customHeight="1" x14ac:dyDescent="0.2">
      <c r="A110" s="237" t="s">
        <v>1031</v>
      </c>
      <c r="B110" s="236" t="s">
        <v>1050</v>
      </c>
      <c r="C110" s="235" t="s">
        <v>1051</v>
      </c>
      <c r="D110" s="251">
        <v>1.6134888000000001</v>
      </c>
      <c r="E110" s="400">
        <v>4.6554599999999997</v>
      </c>
      <c r="F110" s="251">
        <v>1.6134888000000001</v>
      </c>
      <c r="G110" s="252">
        <v>0</v>
      </c>
      <c r="H110" s="251">
        <f t="shared" si="48"/>
        <v>1.6134888000000001</v>
      </c>
      <c r="I110" s="249">
        <v>0</v>
      </c>
      <c r="J110" s="249">
        <v>0</v>
      </c>
      <c r="K110" s="251">
        <v>1.6134888000000001</v>
      </c>
      <c r="L110" s="249">
        <v>0</v>
      </c>
      <c r="M110" s="251">
        <f t="shared" si="49"/>
        <v>0.86136655200000001</v>
      </c>
      <c r="N110" s="250">
        <v>0</v>
      </c>
      <c r="O110" s="250">
        <v>0</v>
      </c>
      <c r="P110" s="251">
        <v>0.86136655200000001</v>
      </c>
      <c r="Q110" s="249">
        <v>0</v>
      </c>
      <c r="R110" s="249">
        <v>0</v>
      </c>
      <c r="S110" s="249">
        <f t="shared" si="31"/>
        <v>0.75212224800000005</v>
      </c>
      <c r="T110" s="398">
        <f t="shared" si="32"/>
        <v>46.614655645579937</v>
      </c>
      <c r="U110" s="264">
        <v>0</v>
      </c>
      <c r="V110" s="264">
        <v>0</v>
      </c>
      <c r="W110" s="264">
        <v>0</v>
      </c>
      <c r="X110" s="264">
        <v>0</v>
      </c>
      <c r="Y110" s="399">
        <f t="shared" si="33"/>
        <v>0.75212224800000005</v>
      </c>
      <c r="Z110" s="398">
        <f t="shared" si="34"/>
        <v>46.614655645579937</v>
      </c>
      <c r="AA110" s="264">
        <v>0</v>
      </c>
      <c r="AB110" s="264">
        <v>0</v>
      </c>
      <c r="AC110" s="264"/>
    </row>
    <row r="111" spans="1:29" ht="24.95" customHeight="1" x14ac:dyDescent="0.2">
      <c r="A111" s="237" t="s">
        <v>1032</v>
      </c>
      <c r="B111" s="236" t="s">
        <v>1052</v>
      </c>
      <c r="C111" s="235" t="s">
        <v>1053</v>
      </c>
      <c r="D111" s="251">
        <v>0.18657599999999999</v>
      </c>
      <c r="E111" s="400">
        <v>1.102992</v>
      </c>
      <c r="F111" s="251">
        <v>0.18657599999999999</v>
      </c>
      <c r="G111" s="252">
        <v>0</v>
      </c>
      <c r="H111" s="251">
        <f t="shared" si="48"/>
        <v>0.18657599999999999</v>
      </c>
      <c r="I111" s="249">
        <v>0</v>
      </c>
      <c r="J111" s="249">
        <v>0</v>
      </c>
      <c r="K111" s="251">
        <v>0.18657599999999999</v>
      </c>
      <c r="L111" s="249">
        <v>0</v>
      </c>
      <c r="M111" s="251">
        <f t="shared" si="49"/>
        <v>0.18453963599999998</v>
      </c>
      <c r="N111" s="250">
        <v>0</v>
      </c>
      <c r="O111" s="250">
        <v>0</v>
      </c>
      <c r="P111" s="251">
        <v>0.18453963599999998</v>
      </c>
      <c r="Q111" s="249">
        <v>0</v>
      </c>
      <c r="R111" s="249">
        <v>0</v>
      </c>
      <c r="S111" s="249">
        <f t="shared" si="31"/>
        <v>2.0363640000000127E-3</v>
      </c>
      <c r="T111" s="398">
        <f t="shared" si="32"/>
        <v>1.0914394134293868</v>
      </c>
      <c r="U111" s="264">
        <v>0</v>
      </c>
      <c r="V111" s="264">
        <v>0</v>
      </c>
      <c r="W111" s="264">
        <v>0</v>
      </c>
      <c r="X111" s="264">
        <v>0</v>
      </c>
      <c r="Y111" s="399">
        <f t="shared" si="33"/>
        <v>2.0363640000000127E-3</v>
      </c>
      <c r="Z111" s="398">
        <f t="shared" si="34"/>
        <v>1.0914394134293868</v>
      </c>
      <c r="AA111" s="264">
        <v>0</v>
      </c>
      <c r="AB111" s="264">
        <v>0</v>
      </c>
      <c r="AC111" s="264"/>
    </row>
    <row r="112" spans="1:29" ht="24.95" customHeight="1" x14ac:dyDescent="0.2">
      <c r="A112" s="237" t="s">
        <v>1033</v>
      </c>
      <c r="B112" s="236" t="s">
        <v>1054</v>
      </c>
      <c r="C112" s="235" t="s">
        <v>1055</v>
      </c>
      <c r="D112" s="251">
        <v>0.28973640000000001</v>
      </c>
      <c r="E112" s="400">
        <v>0.90479999999999994</v>
      </c>
      <c r="F112" s="251">
        <v>0.28973640000000001</v>
      </c>
      <c r="G112" s="252">
        <v>0</v>
      </c>
      <c r="H112" s="251">
        <f t="shared" si="48"/>
        <v>0.28973640000000001</v>
      </c>
      <c r="I112" s="249">
        <v>0</v>
      </c>
      <c r="J112" s="249">
        <v>0</v>
      </c>
      <c r="K112" s="251">
        <v>0.28973640000000001</v>
      </c>
      <c r="L112" s="249">
        <v>0</v>
      </c>
      <c r="M112" s="251">
        <f t="shared" si="49"/>
        <v>0</v>
      </c>
      <c r="N112" s="250">
        <v>0</v>
      </c>
      <c r="O112" s="250">
        <v>0</v>
      </c>
      <c r="P112" s="251">
        <v>0</v>
      </c>
      <c r="Q112" s="249">
        <v>0</v>
      </c>
      <c r="R112" s="249">
        <v>0</v>
      </c>
      <c r="S112" s="249">
        <f t="shared" si="31"/>
        <v>0.28973640000000001</v>
      </c>
      <c r="T112" s="398">
        <f t="shared" si="32"/>
        <v>100</v>
      </c>
      <c r="U112" s="264">
        <v>0</v>
      </c>
      <c r="V112" s="264">
        <v>0</v>
      </c>
      <c r="W112" s="264">
        <v>0</v>
      </c>
      <c r="X112" s="264">
        <v>0</v>
      </c>
      <c r="Y112" s="399">
        <f t="shared" si="33"/>
        <v>0.28973640000000001</v>
      </c>
      <c r="Z112" s="398">
        <f t="shared" si="34"/>
        <v>100</v>
      </c>
      <c r="AA112" s="264">
        <v>0</v>
      </c>
      <c r="AB112" s="264">
        <v>0</v>
      </c>
      <c r="AC112" s="264"/>
    </row>
    <row r="113" spans="1:29" ht="24.95" customHeight="1" x14ac:dyDescent="0.2">
      <c r="A113" s="240" t="s">
        <v>180</v>
      </c>
      <c r="B113" s="241" t="s">
        <v>874</v>
      </c>
      <c r="C113" s="240" t="s">
        <v>825</v>
      </c>
      <c r="D113" s="252">
        <f>SUM(D114:D117)</f>
        <v>4.5736599999999994</v>
      </c>
      <c r="E113" s="400"/>
      <c r="F113" s="252">
        <f>SUM(F114:F117)</f>
        <v>4.5736599999999994</v>
      </c>
      <c r="G113" s="252">
        <f>SUM(G114:G117)</f>
        <v>0</v>
      </c>
      <c r="H113" s="252">
        <f>SUM(H114:H117)</f>
        <v>4.5736599999999994</v>
      </c>
      <c r="I113" s="249">
        <v>0</v>
      </c>
      <c r="J113" s="249">
        <v>0</v>
      </c>
      <c r="K113" s="252">
        <f>SUM(K114:K117)</f>
        <v>4.5736599999999994</v>
      </c>
      <c r="L113" s="249">
        <v>0</v>
      </c>
      <c r="M113" s="252">
        <f>SUM(M114:M117)</f>
        <v>4.14398</v>
      </c>
      <c r="N113" s="250">
        <v>0</v>
      </c>
      <c r="O113" s="250">
        <v>0</v>
      </c>
      <c r="P113" s="252">
        <f>SUM(P114:P117)</f>
        <v>4.14398</v>
      </c>
      <c r="Q113" s="249">
        <v>0</v>
      </c>
      <c r="R113" s="249">
        <v>0</v>
      </c>
      <c r="S113" s="249">
        <f t="shared" si="31"/>
        <v>0.4296799999999994</v>
      </c>
      <c r="T113" s="398">
        <f t="shared" si="32"/>
        <v>9.3946642295229523</v>
      </c>
      <c r="U113" s="264">
        <v>0</v>
      </c>
      <c r="V113" s="264">
        <v>0</v>
      </c>
      <c r="W113" s="264">
        <v>0</v>
      </c>
      <c r="X113" s="264">
        <v>0</v>
      </c>
      <c r="Y113" s="399">
        <f t="shared" si="33"/>
        <v>0.4296799999999994</v>
      </c>
      <c r="Z113" s="398">
        <f t="shared" si="34"/>
        <v>9.3946642295229523</v>
      </c>
      <c r="AA113" s="264">
        <v>0</v>
      </c>
      <c r="AB113" s="264">
        <v>0</v>
      </c>
      <c r="AC113" s="264"/>
    </row>
    <row r="114" spans="1:29" ht="24.95" customHeight="1" x14ac:dyDescent="0.2">
      <c r="A114" s="246" t="s">
        <v>875</v>
      </c>
      <c r="B114" s="247" t="s">
        <v>1056</v>
      </c>
      <c r="C114" s="407" t="s">
        <v>1057</v>
      </c>
      <c r="D114" s="251">
        <v>2.706</v>
      </c>
      <c r="E114" s="400" t="s">
        <v>1068</v>
      </c>
      <c r="F114" s="251">
        <v>2.706</v>
      </c>
      <c r="G114" s="251">
        <v>0</v>
      </c>
      <c r="H114" s="251">
        <v>2.706</v>
      </c>
      <c r="I114" s="249">
        <v>0</v>
      </c>
      <c r="J114" s="249">
        <v>0</v>
      </c>
      <c r="K114" s="251">
        <v>2.706</v>
      </c>
      <c r="L114" s="249">
        <v>0</v>
      </c>
      <c r="M114" s="251">
        <f>N114+O114+P114+Q114</f>
        <v>2.6999999999999997</v>
      </c>
      <c r="N114" s="250">
        <v>0</v>
      </c>
      <c r="O114" s="250">
        <v>0</v>
      </c>
      <c r="P114" s="251">
        <v>2.6999999999999997</v>
      </c>
      <c r="Q114" s="249">
        <v>0</v>
      </c>
      <c r="R114" s="249">
        <v>0</v>
      </c>
      <c r="S114" s="249">
        <f t="shared" si="31"/>
        <v>6.0000000000002274E-3</v>
      </c>
      <c r="T114" s="398">
        <f t="shared" si="32"/>
        <v>0.22172949002218137</v>
      </c>
      <c r="U114" s="264">
        <v>0</v>
      </c>
      <c r="V114" s="264">
        <v>0</v>
      </c>
      <c r="W114" s="264">
        <v>0</v>
      </c>
      <c r="X114" s="264">
        <v>0</v>
      </c>
      <c r="Y114" s="399">
        <f t="shared" si="33"/>
        <v>6.0000000000002274E-3</v>
      </c>
      <c r="Z114" s="398">
        <f t="shared" si="34"/>
        <v>0.22172949002218137</v>
      </c>
      <c r="AA114" s="264">
        <v>0</v>
      </c>
      <c r="AB114" s="264">
        <v>0</v>
      </c>
      <c r="AC114" s="264"/>
    </row>
    <row r="115" spans="1:29" ht="24.95" customHeight="1" x14ac:dyDescent="0.2">
      <c r="A115" s="246" t="s">
        <v>876</v>
      </c>
      <c r="B115" s="247" t="s">
        <v>1058</v>
      </c>
      <c r="C115" s="407" t="s">
        <v>1059</v>
      </c>
      <c r="D115" s="251">
        <v>0.26400000000000001</v>
      </c>
      <c r="E115" s="400" t="s">
        <v>1068</v>
      </c>
      <c r="F115" s="251">
        <v>0.26400000000000001</v>
      </c>
      <c r="G115" s="251">
        <v>0</v>
      </c>
      <c r="H115" s="251">
        <v>0.26400000000000001</v>
      </c>
      <c r="I115" s="249">
        <v>0</v>
      </c>
      <c r="J115" s="249">
        <v>0</v>
      </c>
      <c r="K115" s="251">
        <v>0.26400000000000001</v>
      </c>
      <c r="L115" s="249">
        <v>0</v>
      </c>
      <c r="M115" s="251">
        <f t="shared" ref="M115:M117" si="50">N115+O115+P115+Q115</f>
        <v>0.22398000000000001</v>
      </c>
      <c r="N115" s="250">
        <v>0</v>
      </c>
      <c r="O115" s="250">
        <v>0</v>
      </c>
      <c r="P115" s="251">
        <v>0.22398000000000001</v>
      </c>
      <c r="Q115" s="249">
        <v>0</v>
      </c>
      <c r="R115" s="249">
        <v>0</v>
      </c>
      <c r="S115" s="249">
        <f t="shared" si="31"/>
        <v>4.002E-2</v>
      </c>
      <c r="T115" s="398">
        <f t="shared" si="32"/>
        <v>15.159090909090908</v>
      </c>
      <c r="U115" s="264">
        <v>0</v>
      </c>
      <c r="V115" s="264">
        <v>0</v>
      </c>
      <c r="W115" s="264">
        <v>0</v>
      </c>
      <c r="X115" s="264">
        <v>0</v>
      </c>
      <c r="Y115" s="399">
        <f t="shared" si="33"/>
        <v>4.002E-2</v>
      </c>
      <c r="Z115" s="398">
        <f t="shared" si="34"/>
        <v>15.159090909090908</v>
      </c>
      <c r="AA115" s="264">
        <v>0</v>
      </c>
      <c r="AB115" s="264">
        <v>0</v>
      </c>
      <c r="AC115" s="264"/>
    </row>
    <row r="116" spans="1:29" ht="24.95" customHeight="1" x14ac:dyDescent="0.2">
      <c r="A116" s="246" t="s">
        <v>877</v>
      </c>
      <c r="B116" s="247" t="s">
        <v>1060</v>
      </c>
      <c r="C116" s="407" t="s">
        <v>1061</v>
      </c>
      <c r="D116" s="251">
        <v>0.40366000000000002</v>
      </c>
      <c r="E116" s="400"/>
      <c r="F116" s="251">
        <v>0.40366000000000002</v>
      </c>
      <c r="G116" s="251">
        <v>0</v>
      </c>
      <c r="H116" s="251">
        <v>0.40366000000000002</v>
      </c>
      <c r="I116" s="249">
        <v>0</v>
      </c>
      <c r="J116" s="249">
        <v>0</v>
      </c>
      <c r="K116" s="251">
        <v>0.40366000000000002</v>
      </c>
      <c r="L116" s="249">
        <v>0</v>
      </c>
      <c r="M116" s="251">
        <f t="shared" si="50"/>
        <v>0.02</v>
      </c>
      <c r="N116" s="250">
        <v>0</v>
      </c>
      <c r="O116" s="250">
        <v>0</v>
      </c>
      <c r="P116" s="251">
        <v>0.02</v>
      </c>
      <c r="Q116" s="249">
        <v>0</v>
      </c>
      <c r="R116" s="249">
        <v>0</v>
      </c>
      <c r="S116" s="249">
        <f t="shared" si="31"/>
        <v>0.38366</v>
      </c>
      <c r="T116" s="398">
        <f t="shared" si="32"/>
        <v>95.045335183074869</v>
      </c>
      <c r="U116" s="264">
        <v>0</v>
      </c>
      <c r="V116" s="264">
        <v>0</v>
      </c>
      <c r="W116" s="264">
        <v>0</v>
      </c>
      <c r="X116" s="264">
        <v>0</v>
      </c>
      <c r="Y116" s="399">
        <f t="shared" si="33"/>
        <v>0.38366</v>
      </c>
      <c r="Z116" s="398">
        <f t="shared" si="34"/>
        <v>95.045335183074869</v>
      </c>
      <c r="AA116" s="264">
        <v>0</v>
      </c>
      <c r="AB116" s="264">
        <v>0</v>
      </c>
      <c r="AC116" s="264"/>
    </row>
    <row r="117" spans="1:29" ht="24.95" customHeight="1" x14ac:dyDescent="0.2">
      <c r="A117" s="246" t="s">
        <v>878</v>
      </c>
      <c r="B117" s="248" t="s">
        <v>1062</v>
      </c>
      <c r="C117" s="235" t="s">
        <v>1063</v>
      </c>
      <c r="D117" s="251">
        <v>1.2</v>
      </c>
      <c r="E117" s="400"/>
      <c r="F117" s="251">
        <v>1.2</v>
      </c>
      <c r="G117" s="251">
        <v>0</v>
      </c>
      <c r="H117" s="251">
        <v>1.2</v>
      </c>
      <c r="I117" s="249">
        <v>0</v>
      </c>
      <c r="J117" s="249">
        <v>0</v>
      </c>
      <c r="K117" s="251">
        <v>1.2</v>
      </c>
      <c r="L117" s="249">
        <v>0</v>
      </c>
      <c r="M117" s="251">
        <f t="shared" si="50"/>
        <v>1.2</v>
      </c>
      <c r="N117" s="250">
        <v>0</v>
      </c>
      <c r="O117" s="250">
        <v>0</v>
      </c>
      <c r="P117" s="251">
        <v>1.2</v>
      </c>
      <c r="Q117" s="249">
        <v>0</v>
      </c>
      <c r="R117" s="249">
        <v>0</v>
      </c>
      <c r="S117" s="249">
        <f t="shared" si="31"/>
        <v>0</v>
      </c>
      <c r="T117" s="398">
        <f t="shared" si="32"/>
        <v>0</v>
      </c>
      <c r="U117" s="264">
        <v>0</v>
      </c>
      <c r="V117" s="264">
        <v>0</v>
      </c>
      <c r="W117" s="264">
        <v>0</v>
      </c>
      <c r="X117" s="264">
        <v>0</v>
      </c>
      <c r="Y117" s="399">
        <f t="shared" si="33"/>
        <v>0</v>
      </c>
      <c r="Z117" s="398">
        <f t="shared" si="34"/>
        <v>0</v>
      </c>
      <c r="AA117" s="264">
        <v>0</v>
      </c>
      <c r="AB117" s="264">
        <v>0</v>
      </c>
      <c r="AC117" s="264"/>
    </row>
    <row r="118" spans="1:29" x14ac:dyDescent="0.2">
      <c r="A118" s="231"/>
      <c r="B118" s="408"/>
      <c r="C118" s="408"/>
      <c r="D118" s="409"/>
      <c r="E118" s="409"/>
      <c r="F118" s="409"/>
      <c r="G118" s="409"/>
      <c r="H118" s="409"/>
      <c r="I118" s="409"/>
      <c r="J118" s="408"/>
      <c r="K118" s="409"/>
      <c r="L118" s="408"/>
      <c r="M118" s="408"/>
      <c r="N118" s="408"/>
      <c r="O118" s="408"/>
      <c r="P118" s="408"/>
      <c r="Q118" s="408"/>
      <c r="R118" s="408"/>
    </row>
    <row r="119" spans="1:29" x14ac:dyDescent="0.2">
      <c r="A119" s="377" t="s">
        <v>787</v>
      </c>
      <c r="B119" s="377"/>
      <c r="C119" s="377"/>
      <c r="D119" s="377"/>
      <c r="E119" s="377"/>
      <c r="F119" s="377"/>
      <c r="G119" s="377"/>
      <c r="H119" s="410"/>
      <c r="I119" s="410"/>
      <c r="J119" s="410"/>
      <c r="K119" s="410"/>
      <c r="L119" s="410"/>
      <c r="M119" s="410"/>
      <c r="N119" s="410"/>
      <c r="O119" s="410"/>
      <c r="P119" s="410"/>
      <c r="Q119" s="408"/>
      <c r="R119" s="408"/>
    </row>
    <row r="121" spans="1:29" ht="21.75" customHeight="1" x14ac:dyDescent="0.2"/>
    <row r="122" spans="1:29" ht="25.5" customHeight="1" x14ac:dyDescent="0.2">
      <c r="J122" s="411"/>
    </row>
    <row r="123" spans="1:29" ht="33.75" customHeight="1" x14ac:dyDescent="0.2">
      <c r="J123" s="411"/>
    </row>
    <row r="124" spans="1:29" x14ac:dyDescent="0.2">
      <c r="J124" s="411"/>
    </row>
    <row r="125" spans="1:29" ht="36.75" customHeight="1" x14ac:dyDescent="0.2">
      <c r="J125" s="411"/>
    </row>
    <row r="127" spans="1:29" ht="36.75" customHeight="1" x14ac:dyDescent="0.2"/>
    <row r="129" spans="4:11" x14ac:dyDescent="0.2">
      <c r="D129" s="390"/>
      <c r="E129" s="390"/>
      <c r="F129" s="390"/>
      <c r="G129" s="390"/>
      <c r="H129" s="390"/>
      <c r="I129" s="390"/>
      <c r="K129" s="390"/>
    </row>
    <row r="130" spans="4:11" ht="37.5" customHeight="1" x14ac:dyDescent="0.2">
      <c r="D130" s="390"/>
      <c r="E130" s="390"/>
      <c r="F130" s="390"/>
      <c r="G130" s="390"/>
      <c r="H130" s="390"/>
      <c r="I130" s="390"/>
      <c r="K130" s="390"/>
    </row>
    <row r="131" spans="4:11" x14ac:dyDescent="0.2">
      <c r="D131" s="390"/>
      <c r="E131" s="390"/>
      <c r="F131" s="390"/>
      <c r="G131" s="390"/>
      <c r="H131" s="390"/>
      <c r="I131" s="390"/>
      <c r="K131" s="390"/>
    </row>
    <row r="132" spans="4:11" x14ac:dyDescent="0.2">
      <c r="D132" s="390"/>
      <c r="E132" s="390"/>
      <c r="F132" s="390"/>
      <c r="G132" s="390"/>
      <c r="H132" s="390"/>
      <c r="I132" s="390"/>
      <c r="K132" s="390"/>
    </row>
    <row r="133" spans="4:11" ht="43.5" customHeight="1" x14ac:dyDescent="0.2">
      <c r="D133" s="390"/>
      <c r="E133" s="390"/>
      <c r="F133" s="390"/>
      <c r="G133" s="390"/>
      <c r="H133" s="390"/>
      <c r="I133" s="390"/>
      <c r="K133" s="390"/>
    </row>
    <row r="134" spans="4:11" ht="36" hidden="1" customHeight="1" x14ac:dyDescent="0.2">
      <c r="D134" s="390"/>
      <c r="E134" s="390"/>
      <c r="F134" s="390"/>
      <c r="G134" s="390"/>
      <c r="H134" s="390"/>
      <c r="I134" s="390"/>
      <c r="K134" s="390"/>
    </row>
    <row r="135" spans="4:11" ht="36" hidden="1" customHeight="1" x14ac:dyDescent="0.2">
      <c r="D135" s="390"/>
      <c r="E135" s="390"/>
      <c r="F135" s="390"/>
      <c r="G135" s="390"/>
      <c r="H135" s="390"/>
      <c r="I135" s="390"/>
      <c r="K135" s="390"/>
    </row>
    <row r="136" spans="4:11" x14ac:dyDescent="0.2">
      <c r="D136" s="390"/>
      <c r="E136" s="390"/>
      <c r="F136" s="390"/>
      <c r="G136" s="390"/>
      <c r="H136" s="390"/>
      <c r="I136" s="390"/>
      <c r="K136" s="390"/>
    </row>
    <row r="137" spans="4:11" ht="24" hidden="1" customHeight="1" x14ac:dyDescent="0.2">
      <c r="D137" s="390"/>
      <c r="E137" s="390"/>
      <c r="F137" s="390"/>
      <c r="G137" s="390"/>
      <c r="H137" s="390"/>
      <c r="I137" s="390"/>
      <c r="K137" s="390"/>
    </row>
    <row r="138" spans="4:11" ht="24" hidden="1" customHeight="1" x14ac:dyDescent="0.2">
      <c r="D138" s="390"/>
      <c r="E138" s="390"/>
      <c r="F138" s="390"/>
      <c r="G138" s="390"/>
      <c r="H138" s="390"/>
      <c r="I138" s="390"/>
      <c r="K138" s="390"/>
    </row>
    <row r="139" spans="4:11" ht="24" hidden="1" customHeight="1" x14ac:dyDescent="0.2">
      <c r="D139" s="390"/>
      <c r="E139" s="390"/>
      <c r="F139" s="390"/>
      <c r="G139" s="390"/>
      <c r="H139" s="390"/>
      <c r="I139" s="390"/>
      <c r="K139" s="390"/>
    </row>
    <row r="140" spans="4:11" ht="24" hidden="1" customHeight="1" x14ac:dyDescent="0.2">
      <c r="D140" s="390"/>
      <c r="E140" s="390"/>
      <c r="F140" s="390"/>
      <c r="G140" s="390"/>
      <c r="H140" s="390"/>
      <c r="I140" s="390"/>
      <c r="K140" s="390"/>
    </row>
    <row r="141" spans="4:11" ht="24" hidden="1" customHeight="1" x14ac:dyDescent="0.2">
      <c r="D141" s="390"/>
      <c r="E141" s="390"/>
      <c r="F141" s="390"/>
      <c r="G141" s="390"/>
      <c r="H141" s="390"/>
      <c r="I141" s="390"/>
      <c r="K141" s="390"/>
    </row>
    <row r="142" spans="4:11" ht="24" hidden="1" customHeight="1" x14ac:dyDescent="0.2">
      <c r="D142" s="390"/>
      <c r="E142" s="390"/>
      <c r="F142" s="390"/>
      <c r="G142" s="390"/>
      <c r="H142" s="390"/>
      <c r="I142" s="390"/>
      <c r="K142" s="390"/>
    </row>
    <row r="143" spans="4:11" ht="24" hidden="1" customHeight="1" x14ac:dyDescent="0.2">
      <c r="D143" s="390"/>
      <c r="E143" s="390"/>
      <c r="F143" s="390"/>
      <c r="G143" s="390"/>
      <c r="H143" s="390"/>
      <c r="I143" s="390"/>
      <c r="K143" s="390"/>
    </row>
    <row r="144" spans="4:11" ht="24" hidden="1" customHeight="1" x14ac:dyDescent="0.2">
      <c r="D144" s="390"/>
      <c r="E144" s="390"/>
      <c r="F144" s="390"/>
      <c r="G144" s="390"/>
      <c r="H144" s="390"/>
      <c r="I144" s="390"/>
      <c r="K144" s="390"/>
    </row>
    <row r="145" spans="4:11" ht="24" hidden="1" customHeight="1" x14ac:dyDescent="0.2">
      <c r="D145" s="390"/>
      <c r="E145" s="390"/>
      <c r="F145" s="390"/>
      <c r="G145" s="390"/>
      <c r="H145" s="390"/>
      <c r="I145" s="390"/>
      <c r="K145" s="390"/>
    </row>
    <row r="146" spans="4:11" ht="24" hidden="1" customHeight="1" x14ac:dyDescent="0.2">
      <c r="D146" s="390"/>
      <c r="E146" s="390"/>
      <c r="F146" s="390"/>
      <c r="G146" s="390"/>
      <c r="H146" s="390"/>
      <c r="I146" s="390"/>
      <c r="K146" s="390"/>
    </row>
    <row r="147" spans="4:11" ht="32.25" customHeight="1" x14ac:dyDescent="0.2">
      <c r="D147" s="390"/>
      <c r="E147" s="390"/>
      <c r="F147" s="390"/>
      <c r="G147" s="390"/>
      <c r="H147" s="390"/>
      <c r="I147" s="390"/>
      <c r="K147" s="390"/>
    </row>
    <row r="148" spans="4:11" ht="31.5" customHeight="1" x14ac:dyDescent="0.2">
      <c r="D148" s="390"/>
      <c r="E148" s="390"/>
      <c r="F148" s="390"/>
      <c r="G148" s="390"/>
      <c r="H148" s="390"/>
      <c r="I148" s="390"/>
      <c r="K148" s="390"/>
    </row>
    <row r="149" spans="4:11" ht="12" hidden="1" customHeight="1" x14ac:dyDescent="0.2">
      <c r="D149" s="390"/>
      <c r="E149" s="390"/>
      <c r="F149" s="390"/>
      <c r="G149" s="390"/>
      <c r="H149" s="390"/>
      <c r="I149" s="390"/>
      <c r="K149" s="390"/>
    </row>
    <row r="150" spans="4:11" ht="12" hidden="1" customHeight="1" x14ac:dyDescent="0.2">
      <c r="D150" s="390"/>
      <c r="E150" s="390"/>
      <c r="F150" s="390"/>
      <c r="G150" s="390"/>
      <c r="H150" s="390"/>
      <c r="I150" s="390"/>
      <c r="K150" s="390"/>
    </row>
    <row r="151" spans="4:11" ht="30.75" customHeight="1" x14ac:dyDescent="0.2">
      <c r="D151" s="390"/>
      <c r="E151" s="390"/>
      <c r="F151" s="390"/>
      <c r="G151" s="390"/>
      <c r="H151" s="390"/>
      <c r="I151" s="390"/>
      <c r="K151" s="390"/>
    </row>
    <row r="152" spans="4:11" ht="12" hidden="1" customHeight="1" x14ac:dyDescent="0.2">
      <c r="D152" s="390"/>
      <c r="E152" s="390"/>
      <c r="F152" s="390"/>
      <c r="G152" s="390"/>
      <c r="H152" s="390"/>
      <c r="I152" s="390"/>
      <c r="K152" s="390"/>
    </row>
    <row r="153" spans="4:11" ht="12" hidden="1" customHeight="1" x14ac:dyDescent="0.2">
      <c r="D153" s="390"/>
      <c r="E153" s="390"/>
      <c r="F153" s="390"/>
      <c r="G153" s="390"/>
      <c r="H153" s="390"/>
      <c r="I153" s="390"/>
      <c r="K153" s="390"/>
    </row>
    <row r="154" spans="4:11" ht="12" hidden="1" customHeight="1" x14ac:dyDescent="0.2">
      <c r="D154" s="390"/>
      <c r="E154" s="390"/>
      <c r="F154" s="390"/>
      <c r="G154" s="390"/>
      <c r="H154" s="390"/>
      <c r="I154" s="390"/>
      <c r="K154" s="390"/>
    </row>
    <row r="155" spans="4:11" ht="33.75" customHeight="1" x14ac:dyDescent="0.2">
      <c r="D155" s="390"/>
      <c r="E155" s="390"/>
      <c r="F155" s="390"/>
      <c r="G155" s="390"/>
      <c r="H155" s="390"/>
      <c r="I155" s="390"/>
      <c r="K155" s="390"/>
    </row>
    <row r="156" spans="4:11" ht="24" hidden="1" customHeight="1" x14ac:dyDescent="0.2">
      <c r="D156" s="390"/>
      <c r="E156" s="390"/>
      <c r="F156" s="390"/>
      <c r="G156" s="390"/>
      <c r="H156" s="390"/>
      <c r="I156" s="390"/>
      <c r="K156" s="390"/>
    </row>
    <row r="157" spans="4:11" ht="24" hidden="1" customHeight="1" x14ac:dyDescent="0.2">
      <c r="D157" s="390"/>
      <c r="E157" s="390"/>
      <c r="F157" s="390"/>
      <c r="G157" s="390"/>
      <c r="H157" s="390"/>
      <c r="I157" s="390"/>
      <c r="K157" s="390"/>
    </row>
    <row r="158" spans="4:11" ht="31.5" customHeight="1" x14ac:dyDescent="0.2">
      <c r="D158" s="390"/>
      <c r="E158" s="390"/>
      <c r="F158" s="390"/>
      <c r="G158" s="390"/>
      <c r="H158" s="390"/>
      <c r="I158" s="390"/>
      <c r="K158" s="390"/>
    </row>
    <row r="159" spans="4:11" ht="18" customHeight="1" x14ac:dyDescent="0.2">
      <c r="D159" s="390"/>
      <c r="E159" s="390"/>
      <c r="F159" s="390"/>
      <c r="G159" s="390"/>
      <c r="H159" s="390"/>
      <c r="I159" s="390"/>
      <c r="K159" s="390"/>
    </row>
    <row r="160" spans="4:11" ht="20.25" customHeight="1" x14ac:dyDescent="0.2">
      <c r="D160" s="390"/>
      <c r="E160" s="390"/>
      <c r="F160" s="390"/>
      <c r="G160" s="390"/>
      <c r="H160" s="390"/>
      <c r="I160" s="390"/>
      <c r="K160" s="390"/>
    </row>
    <row r="161" spans="4:11" ht="50.25" customHeight="1" x14ac:dyDescent="0.2">
      <c r="D161" s="390"/>
      <c r="E161" s="390"/>
      <c r="F161" s="390"/>
      <c r="G161" s="390"/>
      <c r="H161" s="390"/>
      <c r="I161" s="390"/>
      <c r="K161" s="390"/>
    </row>
    <row r="162" spans="4:11" ht="23.25" customHeight="1" x14ac:dyDescent="0.2">
      <c r="D162" s="390"/>
      <c r="E162" s="390"/>
      <c r="F162" s="390"/>
      <c r="G162" s="390"/>
      <c r="H162" s="390"/>
      <c r="I162" s="390"/>
      <c r="K162" s="390"/>
    </row>
    <row r="163" spans="4:11" ht="21.75" customHeight="1" x14ac:dyDescent="0.2">
      <c r="D163" s="390"/>
      <c r="E163" s="390"/>
      <c r="F163" s="390"/>
      <c r="G163" s="390"/>
      <c r="H163" s="390"/>
      <c r="I163" s="390"/>
      <c r="K163" s="390"/>
    </row>
    <row r="164" spans="4:11" x14ac:dyDescent="0.2">
      <c r="D164" s="390"/>
      <c r="E164" s="390"/>
      <c r="F164" s="390"/>
      <c r="G164" s="390"/>
      <c r="H164" s="390"/>
      <c r="I164" s="390"/>
      <c r="K164" s="390"/>
    </row>
    <row r="165" spans="4:11" x14ac:dyDescent="0.2">
      <c r="D165" s="390"/>
      <c r="E165" s="390"/>
      <c r="F165" s="390"/>
      <c r="G165" s="390"/>
      <c r="H165" s="390"/>
      <c r="I165" s="390"/>
      <c r="K165" s="390"/>
    </row>
    <row r="166" spans="4:11" x14ac:dyDescent="0.2">
      <c r="D166" s="390"/>
      <c r="E166" s="390"/>
      <c r="F166" s="390"/>
      <c r="G166" s="390"/>
      <c r="H166" s="390"/>
      <c r="I166" s="390"/>
      <c r="K166" s="390"/>
    </row>
    <row r="167" spans="4:11" x14ac:dyDescent="0.2">
      <c r="D167" s="390"/>
      <c r="E167" s="390"/>
      <c r="F167" s="390"/>
      <c r="G167" s="390"/>
      <c r="H167" s="390"/>
      <c r="I167" s="390"/>
      <c r="K167" s="390"/>
    </row>
    <row r="168" spans="4:11" x14ac:dyDescent="0.2">
      <c r="D168" s="390"/>
      <c r="E168" s="390"/>
      <c r="F168" s="390"/>
      <c r="G168" s="390"/>
      <c r="H168" s="390"/>
      <c r="I168" s="390"/>
      <c r="K168" s="390"/>
    </row>
    <row r="169" spans="4:11" ht="23.25" customHeight="1" x14ac:dyDescent="0.2">
      <c r="D169" s="390"/>
      <c r="E169" s="390"/>
      <c r="F169" s="390"/>
      <c r="G169" s="390"/>
      <c r="H169" s="390"/>
      <c r="I169" s="390"/>
      <c r="K169" s="390"/>
    </row>
    <row r="170" spans="4:11" ht="24" customHeight="1" x14ac:dyDescent="0.2">
      <c r="D170" s="390"/>
      <c r="E170" s="390"/>
      <c r="F170" s="390"/>
      <c r="G170" s="390"/>
      <c r="H170" s="390"/>
      <c r="I170" s="390"/>
      <c r="K170" s="390"/>
    </row>
    <row r="171" spans="4:11" x14ac:dyDescent="0.2">
      <c r="D171" s="390"/>
      <c r="E171" s="390"/>
      <c r="F171" s="390"/>
      <c r="G171" s="390"/>
      <c r="H171" s="390"/>
      <c r="I171" s="390"/>
      <c r="K171" s="390"/>
    </row>
    <row r="172" spans="4:11" ht="22.5" customHeight="1" x14ac:dyDescent="0.2">
      <c r="D172" s="390"/>
      <c r="E172" s="390"/>
      <c r="F172" s="390"/>
      <c r="G172" s="390"/>
      <c r="H172" s="390"/>
      <c r="I172" s="390"/>
      <c r="K172" s="390"/>
    </row>
    <row r="173" spans="4:11" ht="20.25" customHeight="1" x14ac:dyDescent="0.2">
      <c r="D173" s="390"/>
      <c r="E173" s="390"/>
      <c r="F173" s="390"/>
      <c r="G173" s="390"/>
      <c r="H173" s="390"/>
      <c r="I173" s="390"/>
      <c r="K173" s="390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7">
    <mergeCell ref="A12:AC12"/>
    <mergeCell ref="A13:AC13"/>
    <mergeCell ref="A4:AC4"/>
    <mergeCell ref="A5:AC5"/>
    <mergeCell ref="A7:AC7"/>
    <mergeCell ref="A8:AC8"/>
    <mergeCell ref="A10:AC10"/>
    <mergeCell ref="S15:AB15"/>
    <mergeCell ref="P17:P18"/>
    <mergeCell ref="Q17:Q18"/>
    <mergeCell ref="A15:A18"/>
    <mergeCell ref="B15:B18"/>
    <mergeCell ref="C15:C18"/>
    <mergeCell ref="D15:D18"/>
    <mergeCell ref="E15:E18"/>
    <mergeCell ref="M17:M18"/>
    <mergeCell ref="N17:N18"/>
    <mergeCell ref="O17:O18"/>
    <mergeCell ref="F15:F18"/>
    <mergeCell ref="G15:G18"/>
    <mergeCell ref="H15:Q15"/>
    <mergeCell ref="A119:G119"/>
    <mergeCell ref="J122:J12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I17:I18"/>
    <mergeCell ref="J17:J18"/>
    <mergeCell ref="K17:K18"/>
    <mergeCell ref="L17:L18"/>
    <mergeCell ref="R15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6" fitToHeight="0" orientation="landscape" r:id="rId2"/>
  <headerFooter alignWithMargins="0"/>
  <colBreaks count="1" manualBreakCount="1">
    <brk id="10" max="3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297" t="s">
        <v>154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0" t="s">
        <v>63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0" t="s">
        <v>796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9" t="s">
        <v>797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1" t="s">
        <v>20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2" t="s">
        <v>795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9" t="s">
        <v>798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38"/>
    </row>
    <row r="15" spans="1:34" ht="15.75" customHeight="1" x14ac:dyDescent="0.25">
      <c r="A15" s="267" t="s">
        <v>64</v>
      </c>
      <c r="B15" s="267" t="s">
        <v>19</v>
      </c>
      <c r="C15" s="267" t="s">
        <v>5</v>
      </c>
      <c r="D15" s="267" t="s">
        <v>812</v>
      </c>
      <c r="E15" s="267" t="s">
        <v>813</v>
      </c>
      <c r="F15" s="289" t="s">
        <v>814</v>
      </c>
      <c r="G15" s="291"/>
      <c r="H15" s="267" t="s">
        <v>815</v>
      </c>
      <c r="I15" s="267"/>
      <c r="J15" s="267" t="s">
        <v>816</v>
      </c>
      <c r="K15" s="267"/>
      <c r="L15" s="267"/>
      <c r="M15" s="267"/>
      <c r="N15" s="267" t="s">
        <v>817</v>
      </c>
      <c r="O15" s="267"/>
      <c r="P15" s="289" t="s">
        <v>758</v>
      </c>
      <c r="Q15" s="290"/>
      <c r="R15" s="290"/>
      <c r="S15" s="291"/>
      <c r="T15" s="267" t="s">
        <v>7</v>
      </c>
      <c r="U15" s="267"/>
      <c r="V15" s="154"/>
    </row>
    <row r="16" spans="1:34" ht="59.25" customHeight="1" x14ac:dyDescent="0.25">
      <c r="A16" s="267"/>
      <c r="B16" s="267"/>
      <c r="C16" s="267"/>
      <c r="D16" s="267"/>
      <c r="E16" s="267"/>
      <c r="F16" s="292"/>
      <c r="G16" s="294"/>
      <c r="H16" s="267"/>
      <c r="I16" s="267"/>
      <c r="J16" s="267"/>
      <c r="K16" s="267"/>
      <c r="L16" s="267"/>
      <c r="M16" s="267"/>
      <c r="N16" s="267"/>
      <c r="O16" s="267"/>
      <c r="P16" s="292"/>
      <c r="Q16" s="293"/>
      <c r="R16" s="293"/>
      <c r="S16" s="294"/>
      <c r="T16" s="267"/>
      <c r="U16" s="267"/>
    </row>
    <row r="17" spans="1:21" ht="49.5" customHeight="1" x14ac:dyDescent="0.25">
      <c r="A17" s="267"/>
      <c r="B17" s="267"/>
      <c r="C17" s="267"/>
      <c r="D17" s="267"/>
      <c r="E17" s="267"/>
      <c r="F17" s="292"/>
      <c r="G17" s="294"/>
      <c r="H17" s="267"/>
      <c r="I17" s="267"/>
      <c r="J17" s="267" t="s">
        <v>9</v>
      </c>
      <c r="K17" s="267"/>
      <c r="L17" s="267" t="s">
        <v>10</v>
      </c>
      <c r="M17" s="267"/>
      <c r="N17" s="267"/>
      <c r="O17" s="267"/>
      <c r="P17" s="295" t="s">
        <v>818</v>
      </c>
      <c r="Q17" s="296"/>
      <c r="R17" s="295" t="s">
        <v>8</v>
      </c>
      <c r="S17" s="296"/>
      <c r="T17" s="267"/>
      <c r="U17" s="267"/>
    </row>
    <row r="18" spans="1:21" ht="129" customHeight="1" x14ac:dyDescent="0.25">
      <c r="A18" s="267"/>
      <c r="B18" s="267"/>
      <c r="C18" s="267"/>
      <c r="D18" s="267"/>
      <c r="E18" s="267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7"/>
      <c r="U18" s="26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7">
        <f>S19+1</f>
        <v>20</v>
      </c>
      <c r="U19" s="26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5"/>
      <c r="U20" s="296"/>
    </row>
    <row r="21" spans="1:21" x14ac:dyDescent="0.25">
      <c r="A21" s="267" t="s">
        <v>76</v>
      </c>
      <c r="B21" s="267"/>
      <c r="C21" s="26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7"/>
      <c r="U21" s="267"/>
    </row>
    <row r="23" spans="1:21" s="5" customFormat="1" ht="49.5" customHeight="1" x14ac:dyDescent="0.25">
      <c r="A23" s="288" t="s">
        <v>787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76" t="s">
        <v>756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167"/>
      <c r="Y4" s="167"/>
      <c r="Z4" s="167"/>
      <c r="AA4" s="167"/>
    </row>
    <row r="5" spans="1:52" s="8" customFormat="1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159"/>
      <c r="Y7" s="159"/>
      <c r="Z7" s="159"/>
      <c r="AA7" s="159"/>
    </row>
    <row r="8" spans="1:52" x14ac:dyDescent="0.25">
      <c r="A8" s="272" t="s">
        <v>67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5" t="s">
        <v>53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169"/>
      <c r="Y12" s="169"/>
      <c r="Z12" s="169"/>
      <c r="AA12" s="169"/>
    </row>
    <row r="13" spans="1:52" x14ac:dyDescent="0.25">
      <c r="A13" s="272" t="s">
        <v>68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5"/>
      <c r="Y13" s="25"/>
      <c r="Z13" s="25"/>
      <c r="AA13" s="25"/>
    </row>
    <row r="14" spans="1:52" ht="15.75" customHeight="1" x14ac:dyDescent="0.25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3" t="s">
        <v>64</v>
      </c>
      <c r="B15" s="306" t="s">
        <v>19</v>
      </c>
      <c r="C15" s="306" t="s">
        <v>5</v>
      </c>
      <c r="D15" s="303" t="s">
        <v>819</v>
      </c>
      <c r="E15" s="308" t="s">
        <v>783</v>
      </c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271" t="s">
        <v>151</v>
      </c>
      <c r="T15" s="271"/>
      <c r="U15" s="271"/>
      <c r="V15" s="271"/>
      <c r="W15" s="30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4"/>
      <c r="B16" s="306"/>
      <c r="C16" s="306"/>
      <c r="D16" s="304"/>
      <c r="E16" s="308" t="s">
        <v>9</v>
      </c>
      <c r="F16" s="308"/>
      <c r="G16" s="308"/>
      <c r="H16" s="308"/>
      <c r="I16" s="308"/>
      <c r="J16" s="308"/>
      <c r="K16" s="308"/>
      <c r="L16" s="308" t="s">
        <v>10</v>
      </c>
      <c r="M16" s="308"/>
      <c r="N16" s="308"/>
      <c r="O16" s="308"/>
      <c r="P16" s="308"/>
      <c r="Q16" s="308"/>
      <c r="R16" s="308"/>
      <c r="S16" s="271"/>
      <c r="T16" s="271"/>
      <c r="U16" s="271"/>
      <c r="V16" s="271"/>
      <c r="W16" s="30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4"/>
      <c r="B17" s="306"/>
      <c r="C17" s="306"/>
      <c r="D17" s="304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271"/>
      <c r="T17" s="271"/>
      <c r="U17" s="271"/>
      <c r="V17" s="271"/>
      <c r="W17" s="30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4"/>
      <c r="B18" s="306"/>
      <c r="C18" s="306"/>
      <c r="D18" s="304"/>
      <c r="E18" s="173" t="s">
        <v>22</v>
      </c>
      <c r="F18" s="308" t="s">
        <v>21</v>
      </c>
      <c r="G18" s="308"/>
      <c r="H18" s="308"/>
      <c r="I18" s="308"/>
      <c r="J18" s="308"/>
      <c r="K18" s="308"/>
      <c r="L18" s="173" t="s">
        <v>22</v>
      </c>
      <c r="M18" s="308" t="s">
        <v>21</v>
      </c>
      <c r="N18" s="308"/>
      <c r="O18" s="308"/>
      <c r="P18" s="308"/>
      <c r="Q18" s="308"/>
      <c r="R18" s="308"/>
      <c r="S18" s="282" t="s">
        <v>22</v>
      </c>
      <c r="T18" s="284"/>
      <c r="U18" s="282" t="s">
        <v>21</v>
      </c>
      <c r="V18" s="284"/>
      <c r="W18" s="30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5"/>
      <c r="B19" s="306"/>
      <c r="C19" s="306"/>
      <c r="D19" s="305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0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2" t="s">
        <v>76</v>
      </c>
      <c r="B22" s="283"/>
      <c r="C22" s="28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8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35" t="s">
        <v>752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159"/>
      <c r="Z7" s="159"/>
      <c r="AA7" s="159"/>
      <c r="AB7" s="159"/>
      <c r="AC7" s="159"/>
      <c r="AD7" s="159"/>
      <c r="AE7" s="159"/>
    </row>
    <row r="8" spans="1:47" x14ac:dyDescent="0.25">
      <c r="A8" s="272" t="s">
        <v>66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5" t="s">
        <v>53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2" t="s">
        <v>799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5"/>
      <c r="Z13" s="25"/>
      <c r="AA13" s="25"/>
      <c r="AB13" s="25"/>
      <c r="AC13" s="25"/>
      <c r="AD13" s="25"/>
      <c r="AE13" s="25"/>
    </row>
    <row r="14" spans="1:47" x14ac:dyDescent="0.25">
      <c r="A14" s="312"/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3" t="s">
        <v>64</v>
      </c>
      <c r="B15" s="306" t="s">
        <v>19</v>
      </c>
      <c r="C15" s="306" t="s">
        <v>5</v>
      </c>
      <c r="D15" s="314" t="s">
        <v>77</v>
      </c>
      <c r="E15" s="320" t="s">
        <v>784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2"/>
      <c r="Q15" s="320" t="s">
        <v>152</v>
      </c>
      <c r="R15" s="321"/>
      <c r="S15" s="321"/>
      <c r="T15" s="321"/>
      <c r="U15" s="322"/>
      <c r="V15" s="313" t="s">
        <v>7</v>
      </c>
      <c r="W15" s="313"/>
      <c r="X15" s="313"/>
      <c r="Y15" s="7"/>
      <c r="Z15" s="7"/>
    </row>
    <row r="16" spans="1:47" ht="22.5" customHeight="1" x14ac:dyDescent="0.25">
      <c r="A16" s="304"/>
      <c r="B16" s="306"/>
      <c r="C16" s="306"/>
      <c r="D16" s="315"/>
      <c r="E16" s="323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5"/>
      <c r="Q16" s="326"/>
      <c r="R16" s="327"/>
      <c r="S16" s="327"/>
      <c r="T16" s="327"/>
      <c r="U16" s="328"/>
      <c r="V16" s="313"/>
      <c r="W16" s="313"/>
      <c r="X16" s="313"/>
      <c r="Y16" s="7"/>
      <c r="Z16" s="7"/>
    </row>
    <row r="17" spans="1:33" ht="24" customHeight="1" x14ac:dyDescent="0.25">
      <c r="A17" s="304"/>
      <c r="B17" s="306"/>
      <c r="C17" s="306"/>
      <c r="D17" s="315"/>
      <c r="E17" s="308" t="s">
        <v>9</v>
      </c>
      <c r="F17" s="308"/>
      <c r="G17" s="308"/>
      <c r="H17" s="308"/>
      <c r="I17" s="308"/>
      <c r="J17" s="308"/>
      <c r="K17" s="317" t="s">
        <v>10</v>
      </c>
      <c r="L17" s="318"/>
      <c r="M17" s="318"/>
      <c r="N17" s="318"/>
      <c r="O17" s="318"/>
      <c r="P17" s="319"/>
      <c r="Q17" s="323"/>
      <c r="R17" s="324"/>
      <c r="S17" s="324"/>
      <c r="T17" s="324"/>
      <c r="U17" s="325"/>
      <c r="V17" s="313"/>
      <c r="W17" s="313"/>
      <c r="X17" s="313"/>
      <c r="Y17" s="7"/>
      <c r="Z17" s="7"/>
    </row>
    <row r="18" spans="1:33" ht="75.75" customHeight="1" x14ac:dyDescent="0.25">
      <c r="A18" s="305"/>
      <c r="B18" s="306"/>
      <c r="C18" s="306"/>
      <c r="D18" s="316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3"/>
      <c r="W18" s="313"/>
      <c r="X18" s="31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0">
        <f t="shared" si="0"/>
        <v>22</v>
      </c>
      <c r="W19" s="310"/>
      <c r="X19" s="31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2"/>
      <c r="W20" s="333"/>
      <c r="X20" s="334"/>
      <c r="Y20" s="7"/>
      <c r="Z20" s="7"/>
    </row>
    <row r="21" spans="1:33" s="1" customFormat="1" x14ac:dyDescent="0.25">
      <c r="A21" s="329" t="s">
        <v>76</v>
      </c>
      <c r="B21" s="330"/>
      <c r="C21" s="33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1"/>
      <c r="W21" s="311"/>
      <c r="X21" s="31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9" t="s">
        <v>72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35" t="s">
        <v>153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181"/>
      <c r="AC4" s="181"/>
      <c r="AD4" s="181"/>
      <c r="AE4" s="181"/>
      <c r="AF4" s="181"/>
    </row>
    <row r="5" spans="1:36" s="8" customFormat="1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159"/>
      <c r="AC7" s="159"/>
      <c r="AD7" s="159"/>
      <c r="AE7" s="159"/>
      <c r="AF7" s="159"/>
    </row>
    <row r="8" spans="1:36" x14ac:dyDescent="0.25">
      <c r="A8" s="336" t="s">
        <v>66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5" t="s">
        <v>53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19"/>
      <c r="AC12" s="169"/>
      <c r="AD12" s="169"/>
      <c r="AE12" s="169"/>
      <c r="AF12" s="169"/>
    </row>
    <row r="13" spans="1:36" x14ac:dyDescent="0.25">
      <c r="A13" s="272" t="s">
        <v>800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3" t="s">
        <v>64</v>
      </c>
      <c r="B15" s="306" t="s">
        <v>19</v>
      </c>
      <c r="C15" s="306" t="s">
        <v>5</v>
      </c>
      <c r="D15" s="303" t="s">
        <v>77</v>
      </c>
      <c r="E15" s="308" t="s">
        <v>69</v>
      </c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20" t="s">
        <v>152</v>
      </c>
      <c r="U15" s="321"/>
      <c r="V15" s="321"/>
      <c r="W15" s="321"/>
      <c r="X15" s="321"/>
      <c r="Y15" s="321"/>
      <c r="Z15" s="322"/>
      <c r="AA15" s="313" t="s">
        <v>7</v>
      </c>
      <c r="AB15" s="7"/>
      <c r="AC15" s="7"/>
    </row>
    <row r="16" spans="1:36" ht="26.25" customHeight="1" x14ac:dyDescent="0.25">
      <c r="A16" s="304"/>
      <c r="B16" s="306"/>
      <c r="C16" s="306"/>
      <c r="D16" s="304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26"/>
      <c r="U16" s="327"/>
      <c r="V16" s="327"/>
      <c r="W16" s="327"/>
      <c r="X16" s="327"/>
      <c r="Y16" s="327"/>
      <c r="Z16" s="328"/>
      <c r="AA16" s="313"/>
      <c r="AB16" s="7"/>
      <c r="AC16" s="7"/>
    </row>
    <row r="17" spans="1:33" ht="30" customHeight="1" x14ac:dyDescent="0.25">
      <c r="A17" s="304"/>
      <c r="B17" s="306"/>
      <c r="C17" s="306"/>
      <c r="D17" s="304"/>
      <c r="E17" s="308" t="s">
        <v>9</v>
      </c>
      <c r="F17" s="308"/>
      <c r="G17" s="308"/>
      <c r="H17" s="308"/>
      <c r="I17" s="308"/>
      <c r="J17" s="308"/>
      <c r="K17" s="308"/>
      <c r="L17" s="308" t="s">
        <v>10</v>
      </c>
      <c r="M17" s="308"/>
      <c r="N17" s="308"/>
      <c r="O17" s="308"/>
      <c r="P17" s="308"/>
      <c r="Q17" s="308"/>
      <c r="R17" s="308"/>
      <c r="S17" s="308"/>
      <c r="T17" s="323"/>
      <c r="U17" s="324"/>
      <c r="V17" s="324"/>
      <c r="W17" s="324"/>
      <c r="X17" s="324"/>
      <c r="Y17" s="324"/>
      <c r="Z17" s="325"/>
      <c r="AA17" s="313"/>
      <c r="AB17" s="7"/>
      <c r="AC17" s="7"/>
    </row>
    <row r="18" spans="1:33" ht="96" customHeight="1" x14ac:dyDescent="0.25">
      <c r="A18" s="305"/>
      <c r="B18" s="306"/>
      <c r="C18" s="306"/>
      <c r="D18" s="30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2" t="s">
        <v>76</v>
      </c>
      <c r="B21" s="283"/>
      <c r="C21" s="28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9" t="s">
        <v>72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35" t="s">
        <v>788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6" t="s">
        <v>71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2" t="s">
        <v>801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7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3" t="s">
        <v>64</v>
      </c>
      <c r="B16" s="306" t="s">
        <v>19</v>
      </c>
      <c r="C16" s="306" t="s">
        <v>5</v>
      </c>
      <c r="D16" s="303" t="s">
        <v>62</v>
      </c>
      <c r="E16" s="306" t="s">
        <v>74</v>
      </c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 t="s">
        <v>152</v>
      </c>
      <c r="Q16" s="306"/>
      <c r="R16" s="306"/>
      <c r="S16" s="306"/>
      <c r="T16" s="306"/>
      <c r="U16" s="30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4"/>
      <c r="B17" s="306"/>
      <c r="C17" s="306"/>
      <c r="D17" s="304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4"/>
      <c r="B18" s="306"/>
      <c r="C18" s="306"/>
      <c r="D18" s="304"/>
      <c r="E18" s="308" t="s">
        <v>9</v>
      </c>
      <c r="F18" s="308"/>
      <c r="G18" s="308"/>
      <c r="H18" s="308"/>
      <c r="I18" s="308"/>
      <c r="J18" s="308" t="s">
        <v>10</v>
      </c>
      <c r="K18" s="308"/>
      <c r="L18" s="308"/>
      <c r="M18" s="308"/>
      <c r="N18" s="308"/>
      <c r="O18" s="308"/>
      <c r="P18" s="306"/>
      <c r="Q18" s="306"/>
      <c r="R18" s="306"/>
      <c r="S18" s="306"/>
      <c r="T18" s="306"/>
      <c r="U18" s="30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5"/>
      <c r="B19" s="306"/>
      <c r="C19" s="306"/>
      <c r="D19" s="30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2" t="s">
        <v>76</v>
      </c>
      <c r="B22" s="283"/>
      <c r="C22" s="28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1"/>
      <c r="L2" s="341"/>
      <c r="M2" s="341"/>
      <c r="N2" s="34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76" t="s">
        <v>785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</row>
    <row r="5" spans="1:45" s="8" customFormat="1" ht="18.75" customHeight="1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9" t="s">
        <v>796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</row>
    <row r="8" spans="1:45" s="5" customFormat="1" ht="15.75" x14ac:dyDescent="0.25">
      <c r="A8" s="272" t="s">
        <v>803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</row>
    <row r="11" spans="1:45" s="5" customFormat="1" ht="18.75" x14ac:dyDescent="0.3">
      <c r="AA11" s="29"/>
    </row>
    <row r="12" spans="1:45" s="5" customFormat="1" ht="18.75" x14ac:dyDescent="0.25">
      <c r="A12" s="265" t="s">
        <v>53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</row>
    <row r="13" spans="1:45" s="5" customFormat="1" ht="15.75" x14ac:dyDescent="0.25">
      <c r="A13" s="272" t="s">
        <v>802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</row>
    <row r="14" spans="1:45" s="140" customFormat="1" ht="15.75" customHeight="1" x14ac:dyDescent="0.2">
      <c r="A14" s="339"/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39"/>
      <c r="AL14" s="339"/>
      <c r="AM14" s="339"/>
      <c r="AN14" s="339"/>
      <c r="AO14" s="339"/>
      <c r="AP14" s="339"/>
      <c r="AQ14" s="339"/>
      <c r="AR14" s="339"/>
      <c r="AS14" s="339"/>
    </row>
    <row r="15" spans="1:45" s="141" customFormat="1" ht="63" customHeight="1" x14ac:dyDescent="0.25">
      <c r="A15" s="340" t="s">
        <v>64</v>
      </c>
      <c r="B15" s="338" t="s">
        <v>18</v>
      </c>
      <c r="C15" s="338" t="s">
        <v>5</v>
      </c>
      <c r="D15" s="338" t="s">
        <v>790</v>
      </c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8"/>
      <c r="AF15" s="338"/>
      <c r="AG15" s="338"/>
      <c r="AH15" s="338"/>
      <c r="AI15" s="338"/>
      <c r="AJ15" s="338"/>
      <c r="AK15" s="338"/>
      <c r="AL15" s="338"/>
      <c r="AM15" s="338"/>
      <c r="AN15" s="338"/>
      <c r="AO15" s="338"/>
      <c r="AP15" s="338"/>
      <c r="AQ15" s="338"/>
      <c r="AR15" s="338"/>
      <c r="AS15" s="338"/>
    </row>
    <row r="16" spans="1:45" ht="87.75" customHeight="1" x14ac:dyDescent="0.2">
      <c r="A16" s="340"/>
      <c r="B16" s="338"/>
      <c r="C16" s="338"/>
      <c r="D16" s="338" t="s">
        <v>763</v>
      </c>
      <c r="E16" s="338"/>
      <c r="F16" s="338"/>
      <c r="G16" s="338"/>
      <c r="H16" s="338"/>
      <c r="I16" s="338"/>
      <c r="J16" s="338" t="s">
        <v>764</v>
      </c>
      <c r="K16" s="338"/>
      <c r="L16" s="338"/>
      <c r="M16" s="338"/>
      <c r="N16" s="338"/>
      <c r="O16" s="338"/>
      <c r="P16" s="338" t="s">
        <v>765</v>
      </c>
      <c r="Q16" s="338"/>
      <c r="R16" s="338"/>
      <c r="S16" s="338"/>
      <c r="T16" s="338"/>
      <c r="U16" s="338"/>
      <c r="V16" s="338" t="s">
        <v>766</v>
      </c>
      <c r="W16" s="338"/>
      <c r="X16" s="338"/>
      <c r="Y16" s="338"/>
      <c r="Z16" s="338"/>
      <c r="AA16" s="338"/>
      <c r="AB16" s="338" t="s">
        <v>767</v>
      </c>
      <c r="AC16" s="338"/>
      <c r="AD16" s="338"/>
      <c r="AE16" s="338"/>
      <c r="AF16" s="338"/>
      <c r="AG16" s="338"/>
      <c r="AH16" s="338" t="s">
        <v>768</v>
      </c>
      <c r="AI16" s="338"/>
      <c r="AJ16" s="338"/>
      <c r="AK16" s="338"/>
      <c r="AL16" s="338"/>
      <c r="AM16" s="338"/>
      <c r="AN16" s="338" t="s">
        <v>769</v>
      </c>
      <c r="AO16" s="338"/>
      <c r="AP16" s="338"/>
      <c r="AQ16" s="338"/>
      <c r="AR16" s="338"/>
      <c r="AS16" s="338"/>
    </row>
    <row r="17" spans="1:45" s="142" customFormat="1" ht="108.75" customHeight="1" x14ac:dyDescent="0.2">
      <c r="A17" s="340"/>
      <c r="B17" s="338"/>
      <c r="C17" s="338"/>
      <c r="D17" s="337" t="s">
        <v>770</v>
      </c>
      <c r="E17" s="337"/>
      <c r="F17" s="337" t="s">
        <v>770</v>
      </c>
      <c r="G17" s="337"/>
      <c r="H17" s="337" t="s">
        <v>771</v>
      </c>
      <c r="I17" s="337"/>
      <c r="J17" s="337" t="s">
        <v>770</v>
      </c>
      <c r="K17" s="337"/>
      <c r="L17" s="337" t="s">
        <v>770</v>
      </c>
      <c r="M17" s="337"/>
      <c r="N17" s="337" t="s">
        <v>771</v>
      </c>
      <c r="O17" s="337"/>
      <c r="P17" s="337" t="s">
        <v>770</v>
      </c>
      <c r="Q17" s="337"/>
      <c r="R17" s="337" t="s">
        <v>770</v>
      </c>
      <c r="S17" s="337"/>
      <c r="T17" s="337" t="s">
        <v>771</v>
      </c>
      <c r="U17" s="337"/>
      <c r="V17" s="337" t="s">
        <v>770</v>
      </c>
      <c r="W17" s="337"/>
      <c r="X17" s="337" t="s">
        <v>770</v>
      </c>
      <c r="Y17" s="337"/>
      <c r="Z17" s="337" t="s">
        <v>771</v>
      </c>
      <c r="AA17" s="337"/>
      <c r="AB17" s="337" t="s">
        <v>770</v>
      </c>
      <c r="AC17" s="337"/>
      <c r="AD17" s="337" t="s">
        <v>770</v>
      </c>
      <c r="AE17" s="337"/>
      <c r="AF17" s="337" t="s">
        <v>771</v>
      </c>
      <c r="AG17" s="337"/>
      <c r="AH17" s="337" t="s">
        <v>770</v>
      </c>
      <c r="AI17" s="337"/>
      <c r="AJ17" s="337" t="s">
        <v>770</v>
      </c>
      <c r="AK17" s="337"/>
      <c r="AL17" s="337" t="s">
        <v>771</v>
      </c>
      <c r="AM17" s="337"/>
      <c r="AN17" s="337" t="s">
        <v>770</v>
      </c>
      <c r="AO17" s="337"/>
      <c r="AP17" s="337" t="s">
        <v>770</v>
      </c>
      <c r="AQ17" s="337"/>
      <c r="AR17" s="337" t="s">
        <v>771</v>
      </c>
      <c r="AS17" s="337"/>
    </row>
    <row r="18" spans="1:45" ht="36" customHeight="1" x14ac:dyDescent="0.2">
      <c r="A18" s="340"/>
      <c r="B18" s="338"/>
      <c r="C18" s="33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35" t="s">
        <v>786</v>
      </c>
      <c r="C4" s="335"/>
      <c r="D4" s="335"/>
      <c r="E4" s="335"/>
      <c r="F4" s="335"/>
      <c r="G4" s="335"/>
      <c r="H4" s="335"/>
      <c r="I4" s="335"/>
      <c r="J4" s="33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9" t="s">
        <v>789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159"/>
      <c r="O7" s="159"/>
      <c r="P7" s="159"/>
      <c r="Q7" s="159"/>
      <c r="R7" s="159"/>
    </row>
    <row r="8" spans="1:19" s="5" customFormat="1" ht="15.75" customHeight="1" x14ac:dyDescent="0.25">
      <c r="A8" s="336" t="s">
        <v>70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5" t="s">
        <v>53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19"/>
      <c r="O12" s="169"/>
      <c r="P12" s="169"/>
      <c r="Q12" s="169"/>
      <c r="R12" s="169"/>
    </row>
    <row r="13" spans="1:19" s="5" customFormat="1" x14ac:dyDescent="0.25">
      <c r="A13" s="272" t="s">
        <v>78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5"/>
      <c r="O13" s="25"/>
      <c r="P13" s="25"/>
      <c r="Q13" s="25"/>
      <c r="R13" s="25"/>
    </row>
    <row r="14" spans="1:19" s="17" customFormat="1" x14ac:dyDescent="0.2">
      <c r="A14" s="344"/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</row>
    <row r="15" spans="1:19" s="35" customFormat="1" ht="90" customHeight="1" x14ac:dyDescent="0.2">
      <c r="A15" s="340" t="s">
        <v>64</v>
      </c>
      <c r="B15" s="340" t="s">
        <v>18</v>
      </c>
      <c r="C15" s="340" t="s">
        <v>5</v>
      </c>
      <c r="D15" s="343" t="s">
        <v>761</v>
      </c>
      <c r="E15" s="343" t="s">
        <v>760</v>
      </c>
      <c r="F15" s="343" t="s">
        <v>23</v>
      </c>
      <c r="G15" s="343"/>
      <c r="H15" s="343" t="s">
        <v>157</v>
      </c>
      <c r="I15" s="343"/>
      <c r="J15" s="343" t="s">
        <v>24</v>
      </c>
      <c r="K15" s="343"/>
      <c r="L15" s="343" t="s">
        <v>804</v>
      </c>
      <c r="M15" s="343"/>
    </row>
    <row r="16" spans="1:19" s="35" customFormat="1" ht="43.5" customHeight="1" x14ac:dyDescent="0.2">
      <c r="A16" s="340"/>
      <c r="B16" s="340"/>
      <c r="C16" s="340"/>
      <c r="D16" s="343"/>
      <c r="E16" s="34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5" t="s">
        <v>76</v>
      </c>
      <c r="B20" s="346"/>
      <c r="C20" s="34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2" t="s">
        <v>787</v>
      </c>
      <c r="B21" s="342"/>
      <c r="C21" s="342"/>
      <c r="D21" s="342"/>
      <c r="E21" s="342"/>
      <c r="F21" s="342"/>
      <c r="G21" s="34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0" t="s">
        <v>823</v>
      </c>
      <c r="B6" s="350"/>
      <c r="C6" s="350"/>
      <c r="D6" s="350"/>
      <c r="E6" s="350"/>
      <c r="F6" s="350"/>
      <c r="G6" s="350"/>
      <c r="H6" s="350"/>
    </row>
    <row r="7" spans="1:8" ht="41.25" customHeight="1" x14ac:dyDescent="0.25">
      <c r="A7" s="351"/>
      <c r="B7" s="351"/>
      <c r="C7" s="351"/>
      <c r="D7" s="351"/>
      <c r="E7" s="351"/>
      <c r="F7" s="351"/>
      <c r="G7" s="351"/>
      <c r="H7" s="351"/>
    </row>
    <row r="9" spans="1:8" ht="18.75" x14ac:dyDescent="0.25">
      <c r="A9" s="352" t="s">
        <v>163</v>
      </c>
      <c r="B9" s="352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3" t="s">
        <v>165</v>
      </c>
      <c r="B12" s="353"/>
    </row>
    <row r="13" spans="1:8" ht="18.75" x14ac:dyDescent="0.25">
      <c r="B13" s="53"/>
    </row>
    <row r="14" spans="1:8" ht="18.75" x14ac:dyDescent="0.25">
      <c r="A14" s="354" t="s">
        <v>791</v>
      </c>
      <c r="B14" s="354"/>
    </row>
    <row r="15" spans="1:8" x14ac:dyDescent="0.25">
      <c r="A15" s="355" t="s">
        <v>166</v>
      </c>
      <c r="B15" s="35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8" t="s">
        <v>167</v>
      </c>
      <c r="B18" s="348"/>
      <c r="C18" s="348"/>
      <c r="D18" s="348"/>
      <c r="E18" s="348"/>
      <c r="F18" s="348"/>
      <c r="G18" s="348"/>
      <c r="H18" s="348"/>
    </row>
    <row r="19" spans="1:9" ht="63" customHeight="1" x14ac:dyDescent="0.25">
      <c r="A19" s="360" t="s">
        <v>79</v>
      </c>
      <c r="B19" s="356" t="s">
        <v>80</v>
      </c>
      <c r="C19" s="358" t="s">
        <v>168</v>
      </c>
      <c r="D19" s="363" t="s">
        <v>746</v>
      </c>
      <c r="E19" s="364"/>
      <c r="F19" s="365" t="s">
        <v>762</v>
      </c>
      <c r="G19" s="364"/>
      <c r="H19" s="366" t="s">
        <v>7</v>
      </c>
    </row>
    <row r="20" spans="1:9" ht="38.25" x14ac:dyDescent="0.25">
      <c r="A20" s="361"/>
      <c r="B20" s="357"/>
      <c r="C20" s="359"/>
      <c r="D20" s="201" t="s">
        <v>750</v>
      </c>
      <c r="E20" s="202" t="s">
        <v>10</v>
      </c>
      <c r="F20" s="202" t="s">
        <v>751</v>
      </c>
      <c r="G20" s="201" t="s">
        <v>749</v>
      </c>
      <c r="H20" s="36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1" t="s">
        <v>169</v>
      </c>
      <c r="B22" s="372"/>
      <c r="C22" s="372"/>
      <c r="D22" s="372"/>
      <c r="E22" s="372"/>
      <c r="F22" s="372"/>
      <c r="G22" s="372"/>
      <c r="H22" s="373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1" t="s">
        <v>349</v>
      </c>
      <c r="B166" s="372"/>
      <c r="C166" s="372"/>
      <c r="D166" s="372"/>
      <c r="E166" s="372"/>
      <c r="F166" s="372"/>
      <c r="G166" s="372"/>
      <c r="H166" s="373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1" t="s">
        <v>593</v>
      </c>
      <c r="B318" s="372"/>
      <c r="C318" s="372"/>
      <c r="D318" s="372"/>
      <c r="E318" s="372"/>
      <c r="F318" s="372"/>
      <c r="G318" s="372"/>
      <c r="H318" s="373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74" t="s">
        <v>687</v>
      </c>
      <c r="B368" s="375"/>
      <c r="C368" s="375"/>
      <c r="D368" s="375"/>
      <c r="E368" s="375"/>
      <c r="F368" s="375"/>
      <c r="G368" s="375"/>
      <c r="H368" s="376"/>
    </row>
    <row r="369" spans="1:8" ht="16.5" thickBot="1" x14ac:dyDescent="0.3">
      <c r="A369" s="374"/>
      <c r="B369" s="375"/>
      <c r="C369" s="375"/>
      <c r="D369" s="375"/>
      <c r="E369" s="375"/>
      <c r="F369" s="375"/>
      <c r="G369" s="375"/>
      <c r="H369" s="376"/>
    </row>
    <row r="370" spans="1:8" ht="51.75" customHeight="1" x14ac:dyDescent="0.25">
      <c r="A370" s="360" t="s">
        <v>79</v>
      </c>
      <c r="B370" s="356" t="s">
        <v>80</v>
      </c>
      <c r="C370" s="358" t="s">
        <v>168</v>
      </c>
      <c r="D370" s="363" t="s">
        <v>746</v>
      </c>
      <c r="E370" s="364"/>
      <c r="F370" s="365" t="s">
        <v>748</v>
      </c>
      <c r="G370" s="364"/>
      <c r="H370" s="366" t="s">
        <v>7</v>
      </c>
    </row>
    <row r="371" spans="1:8" ht="38.25" x14ac:dyDescent="0.25">
      <c r="A371" s="361"/>
      <c r="B371" s="357"/>
      <c r="C371" s="359"/>
      <c r="D371" s="201" t="s">
        <v>750</v>
      </c>
      <c r="E371" s="202" t="s">
        <v>10</v>
      </c>
      <c r="F371" s="202" t="s">
        <v>751</v>
      </c>
      <c r="G371" s="201" t="s">
        <v>749</v>
      </c>
      <c r="H371" s="36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8" t="s">
        <v>688</v>
      </c>
      <c r="B373" s="369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0" t="s">
        <v>741</v>
      </c>
      <c r="B455" s="370"/>
      <c r="C455" s="370"/>
      <c r="D455" s="370"/>
      <c r="E455" s="370"/>
      <c r="F455" s="370"/>
      <c r="G455" s="370"/>
      <c r="H455" s="370"/>
    </row>
    <row r="456" spans="1:8" x14ac:dyDescent="0.25">
      <c r="A456" s="370" t="s">
        <v>742</v>
      </c>
      <c r="B456" s="370"/>
      <c r="C456" s="370"/>
      <c r="D456" s="370"/>
      <c r="E456" s="370"/>
      <c r="F456" s="370"/>
      <c r="G456" s="370"/>
      <c r="H456" s="370"/>
    </row>
    <row r="457" spans="1:8" x14ac:dyDescent="0.25">
      <c r="A457" s="370" t="s">
        <v>743</v>
      </c>
      <c r="B457" s="370"/>
      <c r="C457" s="370"/>
      <c r="D457" s="370"/>
      <c r="E457" s="370"/>
      <c r="F457" s="370"/>
      <c r="G457" s="370"/>
      <c r="H457" s="370"/>
    </row>
    <row r="458" spans="1:8" ht="26.25" customHeight="1" x14ac:dyDescent="0.25">
      <c r="A458" s="349" t="s">
        <v>744</v>
      </c>
      <c r="B458" s="349"/>
      <c r="C458" s="349"/>
      <c r="D458" s="349"/>
      <c r="E458" s="349"/>
      <c r="F458" s="349"/>
      <c r="G458" s="349"/>
      <c r="H458" s="349"/>
    </row>
    <row r="459" spans="1:8" x14ac:dyDescent="0.25">
      <c r="A459" s="362" t="s">
        <v>745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 исп.план фин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 исп.план фин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2023-03-27T11:45:11Z</dcterms:modified>
</cp:coreProperties>
</file>